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Stavba" sheetId="1" r:id="rId1"/>
    <sheet name="10 170203-1 KL" sheetId="2" r:id="rId2"/>
    <sheet name="10 170203-1 Rek" sheetId="3" r:id="rId3"/>
    <sheet name="10 170203-1 Pol" sheetId="4" r:id="rId4"/>
    <sheet name="11 170223-1 KL" sheetId="5" r:id="rId5"/>
    <sheet name="11 170223-1 Rek" sheetId="6" r:id="rId6"/>
    <sheet name="11 170223-1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'10 170203-1 Pol'!$1:$6</definedName>
    <definedName name="_xlnm.Print_Titles" localSheetId="2">'10 170203-1 Rek'!$1:$6</definedName>
    <definedName name="_xlnm.Print_Titles" localSheetId="6">'11 170223-1 Pol'!$1:$6</definedName>
    <definedName name="_xlnm.Print_Titles" localSheetId="5">'11 170223-1 Rek'!$1:$6</definedName>
    <definedName name="Objednatel" localSheetId="0">Stavba!$D$11</definedName>
    <definedName name="Objekt" localSheetId="0">Stavba!$B$29</definedName>
    <definedName name="_xlnm.Print_Area" localSheetId="1">'10 170203-1 KL'!$A$1:$G$45</definedName>
    <definedName name="_xlnm.Print_Area" localSheetId="3">'10 170203-1 Pol'!$A$1:$K$1717</definedName>
    <definedName name="_xlnm.Print_Area" localSheetId="2">'10 170203-1 Rek'!$A$1:$I$62</definedName>
    <definedName name="_xlnm.Print_Area" localSheetId="4">'11 170223-1 KL'!$A$1:$G$45</definedName>
    <definedName name="_xlnm.Print_Area" localSheetId="6">'11 170223-1 Pol'!$A$1:$K$241</definedName>
    <definedName name="_xlnm.Print_Area" localSheetId="5">'11 170223-1 Rek'!$A$1:$I$28</definedName>
    <definedName name="_xlnm.Print_Area" localSheetId="0">Stavba!$B$1:$J$114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'10 170203-1 Pol'!#REF!</definedName>
    <definedName name="solver_opt" localSheetId="6" hidden="1">'11 170223-1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Stavba!$F$95:$J$95</definedName>
    <definedName name="StavbaCelkem" localSheetId="0">Stavba!$H$32</definedName>
    <definedName name="Zhotovitel" localSheetId="0">Stavba!$D$7</definedName>
  </definedNames>
  <calcPr calcId="145621"/>
</workbook>
</file>

<file path=xl/calcChain.xml><?xml version="1.0" encoding="utf-8"?>
<calcChain xmlns="http://schemas.openxmlformats.org/spreadsheetml/2006/main">
  <c r="E233" i="7" l="1"/>
  <c r="E1637" i="4"/>
  <c r="E1585" i="4"/>
  <c r="E1565" i="4"/>
  <c r="E1512" i="4"/>
  <c r="E1452" i="4"/>
  <c r="E1415" i="4"/>
  <c r="E1219" i="4"/>
  <c r="E1116" i="4"/>
  <c r="BE240" i="7" l="1"/>
  <c r="BD240" i="7"/>
  <c r="BD241" i="7" s="1"/>
  <c r="H21" i="6" s="1"/>
  <c r="BC240" i="7"/>
  <c r="BB240" i="7"/>
  <c r="K240" i="7"/>
  <c r="I240" i="7"/>
  <c r="G240" i="7"/>
  <c r="BA240" i="7" s="1"/>
  <c r="BE239" i="7"/>
  <c r="BD239" i="7"/>
  <c r="BC239" i="7"/>
  <c r="BB239" i="7"/>
  <c r="BA239" i="7"/>
  <c r="K239" i="7"/>
  <c r="I239" i="7"/>
  <c r="G239" i="7"/>
  <c r="BE238" i="7"/>
  <c r="BD238" i="7"/>
  <c r="BC238" i="7"/>
  <c r="BB238" i="7"/>
  <c r="BA238" i="7"/>
  <c r="K238" i="7"/>
  <c r="I238" i="7"/>
  <c r="G238" i="7"/>
  <c r="BE237" i="7"/>
  <c r="BD237" i="7"/>
  <c r="BC237" i="7"/>
  <c r="BB237" i="7"/>
  <c r="BA237" i="7"/>
  <c r="K237" i="7"/>
  <c r="I237" i="7"/>
  <c r="G237" i="7"/>
  <c r="BE236" i="7"/>
  <c r="BE241" i="7" s="1"/>
  <c r="I21" i="6" s="1"/>
  <c r="BD236" i="7"/>
  <c r="BC236" i="7"/>
  <c r="BC241" i="7" s="1"/>
  <c r="G21" i="6" s="1"/>
  <c r="BB236" i="7"/>
  <c r="BB241" i="7" s="1"/>
  <c r="F21" i="6" s="1"/>
  <c r="BA236" i="7"/>
  <c r="K236" i="7"/>
  <c r="I236" i="7"/>
  <c r="G236" i="7"/>
  <c r="G241" i="7" s="1"/>
  <c r="B21" i="6"/>
  <c r="A21" i="6"/>
  <c r="K241" i="7"/>
  <c r="I241" i="7"/>
  <c r="BE233" i="7"/>
  <c r="BD233" i="7"/>
  <c r="BC233" i="7"/>
  <c r="BC234" i="7" s="1"/>
  <c r="G20" i="6" s="1"/>
  <c r="BA233" i="7"/>
  <c r="K233" i="7"/>
  <c r="I233" i="7"/>
  <c r="G233" i="7"/>
  <c r="BB233" i="7" s="1"/>
  <c r="BE230" i="7"/>
  <c r="BE234" i="7" s="1"/>
  <c r="I20" i="6" s="1"/>
  <c r="BD230" i="7"/>
  <c r="BC230" i="7"/>
  <c r="BA230" i="7"/>
  <c r="K230" i="7"/>
  <c r="K234" i="7" s="1"/>
  <c r="I230" i="7"/>
  <c r="G230" i="7"/>
  <c r="BB230" i="7" s="1"/>
  <c r="B20" i="6"/>
  <c r="A20" i="6"/>
  <c r="I234" i="7"/>
  <c r="BE227" i="7"/>
  <c r="BE228" i="7" s="1"/>
  <c r="I19" i="6" s="1"/>
  <c r="BD227" i="7"/>
  <c r="BD228" i="7" s="1"/>
  <c r="H19" i="6" s="1"/>
  <c r="BC227" i="7"/>
  <c r="BC228" i="7" s="1"/>
  <c r="G19" i="6" s="1"/>
  <c r="BB227" i="7"/>
  <c r="BB228" i="7" s="1"/>
  <c r="F19" i="6" s="1"/>
  <c r="K227" i="7"/>
  <c r="K228" i="7" s="1"/>
  <c r="I227" i="7"/>
  <c r="I228" i="7" s="1"/>
  <c r="G227" i="7"/>
  <c r="BA227" i="7" s="1"/>
  <c r="BA228" i="7" s="1"/>
  <c r="E19" i="6" s="1"/>
  <c r="B19" i="6"/>
  <c r="A19" i="6"/>
  <c r="G228" i="7"/>
  <c r="BE224" i="7"/>
  <c r="BD224" i="7"/>
  <c r="BC224" i="7"/>
  <c r="BB224" i="7"/>
  <c r="K224" i="7"/>
  <c r="I224" i="7"/>
  <c r="G224" i="7"/>
  <c r="BA224" i="7" s="1"/>
  <c r="BE223" i="7"/>
  <c r="BD223" i="7"/>
  <c r="BC223" i="7"/>
  <c r="BB223" i="7"/>
  <c r="K223" i="7"/>
  <c r="I223" i="7"/>
  <c r="G223" i="7"/>
  <c r="BA223" i="7" s="1"/>
  <c r="BE220" i="7"/>
  <c r="BD220" i="7"/>
  <c r="BC220" i="7"/>
  <c r="BB220" i="7"/>
  <c r="K220" i="7"/>
  <c r="I220" i="7"/>
  <c r="G220" i="7"/>
  <c r="BA220" i="7" s="1"/>
  <c r="BE217" i="7"/>
  <c r="BD217" i="7"/>
  <c r="BC217" i="7"/>
  <c r="BB217" i="7"/>
  <c r="BA217" i="7"/>
  <c r="K217" i="7"/>
  <c r="I217" i="7"/>
  <c r="G217" i="7"/>
  <c r="BE214" i="7"/>
  <c r="BD214" i="7"/>
  <c r="BC214" i="7"/>
  <c r="BB214" i="7"/>
  <c r="K214" i="7"/>
  <c r="I214" i="7"/>
  <c r="G214" i="7"/>
  <c r="BA214" i="7" s="1"/>
  <c r="BE211" i="7"/>
  <c r="BE225" i="7" s="1"/>
  <c r="I18" i="6" s="1"/>
  <c r="BD211" i="7"/>
  <c r="BC211" i="7"/>
  <c r="BB211" i="7"/>
  <c r="K211" i="7"/>
  <c r="I211" i="7"/>
  <c r="I225" i="7" s="1"/>
  <c r="G211" i="7"/>
  <c r="B18" i="6"/>
  <c r="A18" i="6"/>
  <c r="K225" i="7"/>
  <c r="BE207" i="7"/>
  <c r="BD207" i="7"/>
  <c r="BC207" i="7"/>
  <c r="BB207" i="7"/>
  <c r="K207" i="7"/>
  <c r="I207" i="7"/>
  <c r="G207" i="7"/>
  <c r="BA207" i="7" s="1"/>
  <c r="BE205" i="7"/>
  <c r="BD205" i="7"/>
  <c r="BC205" i="7"/>
  <c r="BB205" i="7"/>
  <c r="K205" i="7"/>
  <c r="I205" i="7"/>
  <c r="G205" i="7"/>
  <c r="BA205" i="7" s="1"/>
  <c r="BE202" i="7"/>
  <c r="BD202" i="7"/>
  <c r="BC202" i="7"/>
  <c r="BB202" i="7"/>
  <c r="K202" i="7"/>
  <c r="I202" i="7"/>
  <c r="G202" i="7"/>
  <c r="BA202" i="7" s="1"/>
  <c r="BE201" i="7"/>
  <c r="BD201" i="7"/>
  <c r="BC201" i="7"/>
  <c r="BB201" i="7"/>
  <c r="K201" i="7"/>
  <c r="I201" i="7"/>
  <c r="G201" i="7"/>
  <c r="BA201" i="7" s="1"/>
  <c r="BE198" i="7"/>
  <c r="BE209" i="7" s="1"/>
  <c r="I17" i="6" s="1"/>
  <c r="BD198" i="7"/>
  <c r="BC198" i="7"/>
  <c r="BB198" i="7"/>
  <c r="K198" i="7"/>
  <c r="I198" i="7"/>
  <c r="G198" i="7"/>
  <c r="B17" i="6"/>
  <c r="A17" i="6"/>
  <c r="BD209" i="7"/>
  <c r="H17" i="6" s="1"/>
  <c r="K209" i="7"/>
  <c r="I209" i="7"/>
  <c r="BD193" i="7"/>
  <c r="BD196" i="7" s="1"/>
  <c r="H16" i="6" s="1"/>
  <c r="BC193" i="7"/>
  <c r="BB193" i="7"/>
  <c r="BA193" i="7"/>
  <c r="BA196" i="7" s="1"/>
  <c r="E16" i="6" s="1"/>
  <c r="K193" i="7"/>
  <c r="K196" i="7" s="1"/>
  <c r="I193" i="7"/>
  <c r="G193" i="7"/>
  <c r="BE193" i="7" s="1"/>
  <c r="BE196" i="7" s="1"/>
  <c r="I16" i="6" s="1"/>
  <c r="B16" i="6"/>
  <c r="A16" i="6"/>
  <c r="BC196" i="7"/>
  <c r="G16" i="6" s="1"/>
  <c r="BB196" i="7"/>
  <c r="F16" i="6" s="1"/>
  <c r="I196" i="7"/>
  <c r="G196" i="7"/>
  <c r="BE188" i="7"/>
  <c r="BD188" i="7"/>
  <c r="BC188" i="7"/>
  <c r="BB188" i="7"/>
  <c r="K188" i="7"/>
  <c r="I188" i="7"/>
  <c r="G188" i="7"/>
  <c r="BA188" i="7" s="1"/>
  <c r="BE187" i="7"/>
  <c r="BD187" i="7"/>
  <c r="BC187" i="7"/>
  <c r="BB187" i="7"/>
  <c r="K187" i="7"/>
  <c r="I187" i="7"/>
  <c r="G187" i="7"/>
  <c r="BA187" i="7" s="1"/>
  <c r="BE184" i="7"/>
  <c r="BD184" i="7"/>
  <c r="BC184" i="7"/>
  <c r="BB184" i="7"/>
  <c r="K184" i="7"/>
  <c r="I184" i="7"/>
  <c r="G184" i="7"/>
  <c r="BA184" i="7" s="1"/>
  <c r="BE181" i="7"/>
  <c r="BD181" i="7"/>
  <c r="BC181" i="7"/>
  <c r="BB181" i="7"/>
  <c r="K181" i="7"/>
  <c r="I181" i="7"/>
  <c r="G181" i="7"/>
  <c r="BA181" i="7" s="1"/>
  <c r="BE178" i="7"/>
  <c r="BD178" i="7"/>
  <c r="BC178" i="7"/>
  <c r="BB178" i="7"/>
  <c r="K178" i="7"/>
  <c r="I178" i="7"/>
  <c r="G178" i="7"/>
  <c r="BA178" i="7" s="1"/>
  <c r="BE175" i="7"/>
  <c r="BD175" i="7"/>
  <c r="BC175" i="7"/>
  <c r="BB175" i="7"/>
  <c r="K175" i="7"/>
  <c r="I175" i="7"/>
  <c r="G175" i="7"/>
  <c r="BA175" i="7" s="1"/>
  <c r="BE172" i="7"/>
  <c r="BD172" i="7"/>
  <c r="BC172" i="7"/>
  <c r="BB172" i="7"/>
  <c r="K172" i="7"/>
  <c r="I172" i="7"/>
  <c r="G172" i="7"/>
  <c r="BA172" i="7" s="1"/>
  <c r="BE169" i="7"/>
  <c r="BD169" i="7"/>
  <c r="BC169" i="7"/>
  <c r="BB169" i="7"/>
  <c r="K169" i="7"/>
  <c r="I169" i="7"/>
  <c r="G169" i="7"/>
  <c r="BA169" i="7" s="1"/>
  <c r="BE166" i="7"/>
  <c r="BD166" i="7"/>
  <c r="BC166" i="7"/>
  <c r="BB166" i="7"/>
  <c r="K166" i="7"/>
  <c r="K191" i="7" s="1"/>
  <c r="I166" i="7"/>
  <c r="I191" i="7" s="1"/>
  <c r="G166" i="7"/>
  <c r="BA166" i="7" s="1"/>
  <c r="B15" i="6"/>
  <c r="A15" i="6"/>
  <c r="BE163" i="7"/>
  <c r="BD163" i="7"/>
  <c r="BC163" i="7"/>
  <c r="BB163" i="7"/>
  <c r="K163" i="7"/>
  <c r="I163" i="7"/>
  <c r="G163" i="7"/>
  <c r="BA163" i="7" s="1"/>
  <c r="BE160" i="7"/>
  <c r="BD160" i="7"/>
  <c r="BC160" i="7"/>
  <c r="BB160" i="7"/>
  <c r="K160" i="7"/>
  <c r="I160" i="7"/>
  <c r="G160" i="7"/>
  <c r="BA160" i="7" s="1"/>
  <c r="BE159" i="7"/>
  <c r="BD159" i="7"/>
  <c r="BC159" i="7"/>
  <c r="BB159" i="7"/>
  <c r="K159" i="7"/>
  <c r="I159" i="7"/>
  <c r="G159" i="7"/>
  <c r="BA159" i="7" s="1"/>
  <c r="BE157" i="7"/>
  <c r="BD157" i="7"/>
  <c r="BC157" i="7"/>
  <c r="BB157" i="7"/>
  <c r="K157" i="7"/>
  <c r="I157" i="7"/>
  <c r="G157" i="7"/>
  <c r="BA157" i="7" s="1"/>
  <c r="BE154" i="7"/>
  <c r="BD154" i="7"/>
  <c r="BC154" i="7"/>
  <c r="BB154" i="7"/>
  <c r="K154" i="7"/>
  <c r="I154" i="7"/>
  <c r="G154" i="7"/>
  <c r="BA154" i="7" s="1"/>
  <c r="BE151" i="7"/>
  <c r="BD151" i="7"/>
  <c r="BC151" i="7"/>
  <c r="BB151" i="7"/>
  <c r="K151" i="7"/>
  <c r="I151" i="7"/>
  <c r="G151" i="7"/>
  <c r="BA151" i="7" s="1"/>
  <c r="BE150" i="7"/>
  <c r="BD150" i="7"/>
  <c r="BC150" i="7"/>
  <c r="BB150" i="7"/>
  <c r="K150" i="7"/>
  <c r="I150" i="7"/>
  <c r="G150" i="7"/>
  <c r="BA150" i="7" s="1"/>
  <c r="BE147" i="7"/>
  <c r="BD147" i="7"/>
  <c r="BC147" i="7"/>
  <c r="BB147" i="7"/>
  <c r="K147" i="7"/>
  <c r="I147" i="7"/>
  <c r="G147" i="7"/>
  <c r="BA147" i="7" s="1"/>
  <c r="BE144" i="7"/>
  <c r="BD144" i="7"/>
  <c r="BC144" i="7"/>
  <c r="BB144" i="7"/>
  <c r="K144" i="7"/>
  <c r="I144" i="7"/>
  <c r="G144" i="7"/>
  <c r="B14" i="6"/>
  <c r="A14" i="6"/>
  <c r="K164" i="7"/>
  <c r="I164" i="7"/>
  <c r="BE137" i="7"/>
  <c r="BD137" i="7"/>
  <c r="BC137" i="7"/>
  <c r="BB137" i="7"/>
  <c r="BB142" i="7" s="1"/>
  <c r="F13" i="6" s="1"/>
  <c r="BA137" i="7"/>
  <c r="K137" i="7"/>
  <c r="I137" i="7"/>
  <c r="G137" i="7"/>
  <c r="BE134" i="7"/>
  <c r="BD134" i="7"/>
  <c r="BD142" i="7" s="1"/>
  <c r="H13" i="6" s="1"/>
  <c r="BC134" i="7"/>
  <c r="BB134" i="7"/>
  <c r="BA134" i="7"/>
  <c r="K134" i="7"/>
  <c r="I134" i="7"/>
  <c r="G134" i="7"/>
  <c r="G142" i="7" s="1"/>
  <c r="BE131" i="7"/>
  <c r="BE142" i="7" s="1"/>
  <c r="I13" i="6" s="1"/>
  <c r="BD131" i="7"/>
  <c r="BC131" i="7"/>
  <c r="BC142" i="7" s="1"/>
  <c r="G13" i="6" s="1"/>
  <c r="BB131" i="7"/>
  <c r="BA131" i="7"/>
  <c r="BA142" i="7" s="1"/>
  <c r="E13" i="6" s="1"/>
  <c r="K131" i="7"/>
  <c r="I131" i="7"/>
  <c r="G131" i="7"/>
  <c r="B13" i="6"/>
  <c r="A13" i="6"/>
  <c r="K142" i="7"/>
  <c r="I142" i="7"/>
  <c r="BE127" i="7"/>
  <c r="BD127" i="7"/>
  <c r="BC127" i="7"/>
  <c r="BB127" i="7"/>
  <c r="K127" i="7"/>
  <c r="I127" i="7"/>
  <c r="G127" i="7"/>
  <c r="BA127" i="7" s="1"/>
  <c r="BE125" i="7"/>
  <c r="BD125" i="7"/>
  <c r="BC125" i="7"/>
  <c r="BB125" i="7"/>
  <c r="K125" i="7"/>
  <c r="I125" i="7"/>
  <c r="G125" i="7"/>
  <c r="BA125" i="7" s="1"/>
  <c r="BE122" i="7"/>
  <c r="BD122" i="7"/>
  <c r="BC122" i="7"/>
  <c r="BB122" i="7"/>
  <c r="K122" i="7"/>
  <c r="I122" i="7"/>
  <c r="G122" i="7"/>
  <c r="BA122" i="7" s="1"/>
  <c r="BE121" i="7"/>
  <c r="BD121" i="7"/>
  <c r="BC121" i="7"/>
  <c r="BB121" i="7"/>
  <c r="K121" i="7"/>
  <c r="I121" i="7"/>
  <c r="G121" i="7"/>
  <c r="BA121" i="7" s="1"/>
  <c r="BE120" i="7"/>
  <c r="BD120" i="7"/>
  <c r="BC120" i="7"/>
  <c r="BB120" i="7"/>
  <c r="K120" i="7"/>
  <c r="I120" i="7"/>
  <c r="G120" i="7"/>
  <c r="BA120" i="7" s="1"/>
  <c r="BE117" i="7"/>
  <c r="BD117" i="7"/>
  <c r="BC117" i="7"/>
  <c r="BB117" i="7"/>
  <c r="K117" i="7"/>
  <c r="I117" i="7"/>
  <c r="G117" i="7"/>
  <c r="BA117" i="7" s="1"/>
  <c r="BE114" i="7"/>
  <c r="BD114" i="7"/>
  <c r="BC114" i="7"/>
  <c r="BB114" i="7"/>
  <c r="BB129" i="7" s="1"/>
  <c r="F12" i="6" s="1"/>
  <c r="K114" i="7"/>
  <c r="I114" i="7"/>
  <c r="G114" i="7"/>
  <c r="BA114" i="7" s="1"/>
  <c r="BE111" i="7"/>
  <c r="BD111" i="7"/>
  <c r="BC111" i="7"/>
  <c r="BB111" i="7"/>
  <c r="K111" i="7"/>
  <c r="I111" i="7"/>
  <c r="G111" i="7"/>
  <c r="BA111" i="7" s="1"/>
  <c r="BE106" i="7"/>
  <c r="BE129" i="7" s="1"/>
  <c r="I12" i="6" s="1"/>
  <c r="BD106" i="7"/>
  <c r="BD129" i="7" s="1"/>
  <c r="H12" i="6" s="1"/>
  <c r="BC106" i="7"/>
  <c r="BB106" i="7"/>
  <c r="BA106" i="7"/>
  <c r="K106" i="7"/>
  <c r="K129" i="7" s="1"/>
  <c r="I106" i="7"/>
  <c r="G106" i="7"/>
  <c r="B12" i="6"/>
  <c r="A12" i="6"/>
  <c r="I129" i="7"/>
  <c r="BE101" i="7"/>
  <c r="BD101" i="7"/>
  <c r="BC101" i="7"/>
  <c r="BB101" i="7"/>
  <c r="K101" i="7"/>
  <c r="I101" i="7"/>
  <c r="G101" i="7"/>
  <c r="BA101" i="7" s="1"/>
  <c r="BE98" i="7"/>
  <c r="BD98" i="7"/>
  <c r="BC98" i="7"/>
  <c r="BB98" i="7"/>
  <c r="K98" i="7"/>
  <c r="I98" i="7"/>
  <c r="G98" i="7"/>
  <c r="BA98" i="7" s="1"/>
  <c r="BE94" i="7"/>
  <c r="BD94" i="7"/>
  <c r="BC94" i="7"/>
  <c r="BB94" i="7"/>
  <c r="K94" i="7"/>
  <c r="I94" i="7"/>
  <c r="G94" i="7"/>
  <c r="BA94" i="7" s="1"/>
  <c r="BE90" i="7"/>
  <c r="BD90" i="7"/>
  <c r="BD104" i="7" s="1"/>
  <c r="H11" i="6" s="1"/>
  <c r="BC90" i="7"/>
  <c r="BB90" i="7"/>
  <c r="K90" i="7"/>
  <c r="I90" i="7"/>
  <c r="G90" i="7"/>
  <c r="BA90" i="7" s="1"/>
  <c r="BE89" i="7"/>
  <c r="BD89" i="7"/>
  <c r="BC89" i="7"/>
  <c r="BB89" i="7"/>
  <c r="K89" i="7"/>
  <c r="I89" i="7"/>
  <c r="G89" i="7"/>
  <c r="BA89" i="7" s="1"/>
  <c r="BE85" i="7"/>
  <c r="BD85" i="7"/>
  <c r="BC85" i="7"/>
  <c r="BB85" i="7"/>
  <c r="K85" i="7"/>
  <c r="I85" i="7"/>
  <c r="G85" i="7"/>
  <c r="BA85" i="7" s="1"/>
  <c r="BE82" i="7"/>
  <c r="BE104" i="7" s="1"/>
  <c r="I11" i="6" s="1"/>
  <c r="BD82" i="7"/>
  <c r="BC82" i="7"/>
  <c r="BB82" i="7"/>
  <c r="K82" i="7"/>
  <c r="I82" i="7"/>
  <c r="G82" i="7"/>
  <c r="BA82" i="7" s="1"/>
  <c r="BE81" i="7"/>
  <c r="BD81" i="7"/>
  <c r="BC81" i="7"/>
  <c r="BB81" i="7"/>
  <c r="K81" i="7"/>
  <c r="I81" i="7"/>
  <c r="G81" i="7"/>
  <c r="BA81" i="7" s="1"/>
  <c r="BE78" i="7"/>
  <c r="BD78" i="7"/>
  <c r="BC78" i="7"/>
  <c r="BB78" i="7"/>
  <c r="K78" i="7"/>
  <c r="I78" i="7"/>
  <c r="I104" i="7" s="1"/>
  <c r="G78" i="7"/>
  <c r="B11" i="6"/>
  <c r="A11" i="6"/>
  <c r="K104" i="7"/>
  <c r="BE73" i="7"/>
  <c r="BD73" i="7"/>
  <c r="BD76" i="7" s="1"/>
  <c r="H10" i="6" s="1"/>
  <c r="BC73" i="7"/>
  <c r="BC76" i="7" s="1"/>
  <c r="G10" i="6" s="1"/>
  <c r="BB73" i="7"/>
  <c r="K73" i="7"/>
  <c r="I73" i="7"/>
  <c r="G73" i="7"/>
  <c r="BA73" i="7" s="1"/>
  <c r="BE70" i="7"/>
  <c r="BE76" i="7" s="1"/>
  <c r="I10" i="6" s="1"/>
  <c r="BD70" i="7"/>
  <c r="BC70" i="7"/>
  <c r="BB70" i="7"/>
  <c r="BB76" i="7" s="1"/>
  <c r="F10" i="6" s="1"/>
  <c r="K70" i="7"/>
  <c r="I70" i="7"/>
  <c r="G70" i="7"/>
  <c r="B10" i="6"/>
  <c r="A10" i="6"/>
  <c r="K76" i="7"/>
  <c r="I76" i="7"/>
  <c r="BE65" i="7"/>
  <c r="BE68" i="7" s="1"/>
  <c r="I9" i="6" s="1"/>
  <c r="BD65" i="7"/>
  <c r="BD68" i="7" s="1"/>
  <c r="H9" i="6" s="1"/>
  <c r="BC65" i="7"/>
  <c r="BB65" i="7"/>
  <c r="BA65" i="7"/>
  <c r="BA68" i="7" s="1"/>
  <c r="E9" i="6" s="1"/>
  <c r="K65" i="7"/>
  <c r="K68" i="7" s="1"/>
  <c r="I65" i="7"/>
  <c r="G65" i="7"/>
  <c r="B9" i="6"/>
  <c r="A9" i="6"/>
  <c r="BC68" i="7"/>
  <c r="G9" i="6" s="1"/>
  <c r="BB68" i="7"/>
  <c r="F9" i="6" s="1"/>
  <c r="I68" i="7"/>
  <c r="G68" i="7"/>
  <c r="BE61" i="7"/>
  <c r="BD61" i="7"/>
  <c r="BC61" i="7"/>
  <c r="BB61" i="7"/>
  <c r="K61" i="7"/>
  <c r="I61" i="7"/>
  <c r="G61" i="7"/>
  <c r="BA61" i="7" s="1"/>
  <c r="BE58" i="7"/>
  <c r="BD58" i="7"/>
  <c r="BC58" i="7"/>
  <c r="BB58" i="7"/>
  <c r="K58" i="7"/>
  <c r="I58" i="7"/>
  <c r="G58" i="7"/>
  <c r="BA58" i="7" s="1"/>
  <c r="BE55" i="7"/>
  <c r="BD55" i="7"/>
  <c r="BC55" i="7"/>
  <c r="BB55" i="7"/>
  <c r="K55" i="7"/>
  <c r="I55" i="7"/>
  <c r="G55" i="7"/>
  <c r="BA55" i="7" s="1"/>
  <c r="BE49" i="7"/>
  <c r="BD49" i="7"/>
  <c r="BC49" i="7"/>
  <c r="BB49" i="7"/>
  <c r="K49" i="7"/>
  <c r="I49" i="7"/>
  <c r="G49" i="7"/>
  <c r="BA49" i="7" s="1"/>
  <c r="BE46" i="7"/>
  <c r="BD46" i="7"/>
  <c r="BC46" i="7"/>
  <c r="BB46" i="7"/>
  <c r="K46" i="7"/>
  <c r="K63" i="7" s="1"/>
  <c r="I46" i="7"/>
  <c r="I63" i="7" s="1"/>
  <c r="G46" i="7"/>
  <c r="BA46" i="7" s="1"/>
  <c r="B8" i="6"/>
  <c r="A8" i="6"/>
  <c r="BE42" i="7"/>
  <c r="BD42" i="7"/>
  <c r="BC42" i="7"/>
  <c r="BB42" i="7"/>
  <c r="K42" i="7"/>
  <c r="I42" i="7"/>
  <c r="G42" i="7"/>
  <c r="BA42" i="7" s="1"/>
  <c r="BE38" i="7"/>
  <c r="BD38" i="7"/>
  <c r="BC38" i="7"/>
  <c r="BB38" i="7"/>
  <c r="K38" i="7"/>
  <c r="I38" i="7"/>
  <c r="G38" i="7"/>
  <c r="BA38" i="7" s="1"/>
  <c r="BE34" i="7"/>
  <c r="BD34" i="7"/>
  <c r="BC34" i="7"/>
  <c r="BB34" i="7"/>
  <c r="K34" i="7"/>
  <c r="I34" i="7"/>
  <c r="G34" i="7"/>
  <c r="BA34" i="7" s="1"/>
  <c r="BE31" i="7"/>
  <c r="BD31" i="7"/>
  <c r="BC31" i="7"/>
  <c r="BB31" i="7"/>
  <c r="K31" i="7"/>
  <c r="I31" i="7"/>
  <c r="G31" i="7"/>
  <c r="BA31" i="7" s="1"/>
  <c r="BE28" i="7"/>
  <c r="BD28" i="7"/>
  <c r="BC28" i="7"/>
  <c r="BB28" i="7"/>
  <c r="K28" i="7"/>
  <c r="I28" i="7"/>
  <c r="G28" i="7"/>
  <c r="BA28" i="7" s="1"/>
  <c r="BE26" i="7"/>
  <c r="BD26" i="7"/>
  <c r="BC26" i="7"/>
  <c r="BB26" i="7"/>
  <c r="K26" i="7"/>
  <c r="I26" i="7"/>
  <c r="G26" i="7"/>
  <c r="BA26" i="7" s="1"/>
  <c r="BE22" i="7"/>
  <c r="BD22" i="7"/>
  <c r="BC22" i="7"/>
  <c r="BB22" i="7"/>
  <c r="K22" i="7"/>
  <c r="I22" i="7"/>
  <c r="G22" i="7"/>
  <c r="BA22" i="7" s="1"/>
  <c r="BE21" i="7"/>
  <c r="BD21" i="7"/>
  <c r="BC21" i="7"/>
  <c r="BB21" i="7"/>
  <c r="K21" i="7"/>
  <c r="I21" i="7"/>
  <c r="G21" i="7"/>
  <c r="BA21" i="7" s="1"/>
  <c r="BE15" i="7"/>
  <c r="BD15" i="7"/>
  <c r="BC15" i="7"/>
  <c r="BB15" i="7"/>
  <c r="K15" i="7"/>
  <c r="I15" i="7"/>
  <c r="G15" i="7"/>
  <c r="BA15" i="7" s="1"/>
  <c r="BE14" i="7"/>
  <c r="BD14" i="7"/>
  <c r="BC14" i="7"/>
  <c r="BB14" i="7"/>
  <c r="K14" i="7"/>
  <c r="I14" i="7"/>
  <c r="G14" i="7"/>
  <c r="BA14" i="7" s="1"/>
  <c r="BE8" i="7"/>
  <c r="BD8" i="7"/>
  <c r="BC8" i="7"/>
  <c r="BB8" i="7"/>
  <c r="K8" i="7"/>
  <c r="I8" i="7"/>
  <c r="G8" i="7"/>
  <c r="BA8" i="7" s="1"/>
  <c r="B7" i="6"/>
  <c r="A7" i="6"/>
  <c r="K44" i="7"/>
  <c r="E4" i="7"/>
  <c r="F3" i="7"/>
  <c r="G27" i="6"/>
  <c r="I27" i="6" s="1"/>
  <c r="H28" i="6" s="1"/>
  <c r="G23" i="5" s="1"/>
  <c r="C33" i="5"/>
  <c r="F33" i="5" s="1"/>
  <c r="C31" i="5"/>
  <c r="G15" i="5"/>
  <c r="D15" i="5"/>
  <c r="G7" i="5"/>
  <c r="I60" i="3"/>
  <c r="D21" i="2"/>
  <c r="I59" i="3"/>
  <c r="G21" i="2" s="1"/>
  <c r="D20" i="2"/>
  <c r="I58" i="3"/>
  <c r="G20" i="2" s="1"/>
  <c r="D19" i="2"/>
  <c r="I57" i="3"/>
  <c r="G19" i="2" s="1"/>
  <c r="D18" i="2"/>
  <c r="I56" i="3"/>
  <c r="G18" i="2" s="1"/>
  <c r="D17" i="2"/>
  <c r="I55" i="3"/>
  <c r="G17" i="2" s="1"/>
  <c r="D16" i="2"/>
  <c r="I54" i="3"/>
  <c r="G16" i="2" s="1"/>
  <c r="G15" i="2"/>
  <c r="D15" i="2"/>
  <c r="I53" i="3"/>
  <c r="H61" i="3" s="1"/>
  <c r="G23" i="2" s="1"/>
  <c r="BE1716" i="4"/>
  <c r="BD1716" i="4"/>
  <c r="BC1716" i="4"/>
  <c r="BB1716" i="4"/>
  <c r="K1716" i="4"/>
  <c r="I1716" i="4"/>
  <c r="G1716" i="4"/>
  <c r="BA1716" i="4" s="1"/>
  <c r="BE1715" i="4"/>
  <c r="BD1715" i="4"/>
  <c r="BC1715" i="4"/>
  <c r="BB1715" i="4"/>
  <c r="K1715" i="4"/>
  <c r="I1715" i="4"/>
  <c r="G1715" i="4"/>
  <c r="BA1715" i="4" s="1"/>
  <c r="BE1714" i="4"/>
  <c r="BD1714" i="4"/>
  <c r="BC1714" i="4"/>
  <c r="BB1714" i="4"/>
  <c r="K1714" i="4"/>
  <c r="I1714" i="4"/>
  <c r="G1714" i="4"/>
  <c r="BA1714" i="4" s="1"/>
  <c r="BE1713" i="4"/>
  <c r="BD1713" i="4"/>
  <c r="BC1713" i="4"/>
  <c r="BB1713" i="4"/>
  <c r="K1713" i="4"/>
  <c r="I1713" i="4"/>
  <c r="G1713" i="4"/>
  <c r="BA1713" i="4" s="1"/>
  <c r="BE1712" i="4"/>
  <c r="BD1712" i="4"/>
  <c r="BC1712" i="4"/>
  <c r="BB1712" i="4"/>
  <c r="K1712" i="4"/>
  <c r="I1712" i="4"/>
  <c r="G1712" i="4"/>
  <c r="BA1712" i="4" s="1"/>
  <c r="BE1711" i="4"/>
  <c r="BE1717" i="4" s="1"/>
  <c r="I47" i="3" s="1"/>
  <c r="BD1711" i="4"/>
  <c r="BC1711" i="4"/>
  <c r="BB1711" i="4"/>
  <c r="K1711" i="4"/>
  <c r="K1717" i="4" s="1"/>
  <c r="I1711" i="4"/>
  <c r="G1711" i="4"/>
  <c r="B47" i="3"/>
  <c r="A47" i="3"/>
  <c r="I1717" i="4"/>
  <c r="BE1708" i="4"/>
  <c r="BE1709" i="4" s="1"/>
  <c r="I46" i="3" s="1"/>
  <c r="BC1708" i="4"/>
  <c r="BB1708" i="4"/>
  <c r="BA1708" i="4"/>
  <c r="BA1709" i="4" s="1"/>
  <c r="E46" i="3" s="1"/>
  <c r="K1708" i="4"/>
  <c r="K1709" i="4" s="1"/>
  <c r="I1708" i="4"/>
  <c r="G1708" i="4"/>
  <c r="BD1708" i="4" s="1"/>
  <c r="BD1709" i="4" s="1"/>
  <c r="H46" i="3" s="1"/>
  <c r="B46" i="3"/>
  <c r="A46" i="3"/>
  <c r="BC1709" i="4"/>
  <c r="G46" i="3" s="1"/>
  <c r="BB1709" i="4"/>
  <c r="F46" i="3" s="1"/>
  <c r="I1709" i="4"/>
  <c r="BE1705" i="4"/>
  <c r="BD1705" i="4"/>
  <c r="BD1706" i="4" s="1"/>
  <c r="H45" i="3" s="1"/>
  <c r="BC1705" i="4"/>
  <c r="BC1706" i="4" s="1"/>
  <c r="G45" i="3" s="1"/>
  <c r="BA1705" i="4"/>
  <c r="K1705" i="4"/>
  <c r="K1706" i="4" s="1"/>
  <c r="I1705" i="4"/>
  <c r="I1706" i="4" s="1"/>
  <c r="G1705" i="4"/>
  <c r="BB1705" i="4" s="1"/>
  <c r="BB1706" i="4" s="1"/>
  <c r="F45" i="3" s="1"/>
  <c r="B45" i="3"/>
  <c r="A45" i="3"/>
  <c r="BE1706" i="4"/>
  <c r="I45" i="3" s="1"/>
  <c r="BA1706" i="4"/>
  <c r="E45" i="3" s="1"/>
  <c r="BE1700" i="4"/>
  <c r="BD1700" i="4"/>
  <c r="BC1700" i="4"/>
  <c r="BA1700" i="4"/>
  <c r="K1700" i="4"/>
  <c r="I1700" i="4"/>
  <c r="G1700" i="4"/>
  <c r="BB1700" i="4" s="1"/>
  <c r="BE1699" i="4"/>
  <c r="BD1699" i="4"/>
  <c r="BC1699" i="4"/>
  <c r="BA1699" i="4"/>
  <c r="K1699" i="4"/>
  <c r="I1699" i="4"/>
  <c r="G1699" i="4"/>
  <c r="BB1699" i="4" s="1"/>
  <c r="BE1658" i="4"/>
  <c r="BD1658" i="4"/>
  <c r="BC1658" i="4"/>
  <c r="BA1658" i="4"/>
  <c r="BA1703" i="4" s="1"/>
  <c r="E44" i="3" s="1"/>
  <c r="K1658" i="4"/>
  <c r="I1658" i="4"/>
  <c r="G1658" i="4"/>
  <c r="B44" i="3"/>
  <c r="A44" i="3"/>
  <c r="K1703" i="4"/>
  <c r="BE1653" i="4"/>
  <c r="BD1653" i="4"/>
  <c r="BC1653" i="4"/>
  <c r="BA1653" i="4"/>
  <c r="K1653" i="4"/>
  <c r="I1653" i="4"/>
  <c r="G1653" i="4"/>
  <c r="BB1653" i="4" s="1"/>
  <c r="BE1648" i="4"/>
  <c r="BD1648" i="4"/>
  <c r="BC1648" i="4"/>
  <c r="BA1648" i="4"/>
  <c r="K1648" i="4"/>
  <c r="I1648" i="4"/>
  <c r="G1648" i="4"/>
  <c r="BB1648" i="4" s="1"/>
  <c r="BE1643" i="4"/>
  <c r="BD1643" i="4"/>
  <c r="BC1643" i="4"/>
  <c r="BA1643" i="4"/>
  <c r="K1643" i="4"/>
  <c r="K1656" i="4" s="1"/>
  <c r="I1643" i="4"/>
  <c r="G1643" i="4"/>
  <c r="BB1643" i="4" s="1"/>
  <c r="BE1640" i="4"/>
  <c r="BD1640" i="4"/>
  <c r="BC1640" i="4"/>
  <c r="BA1640" i="4"/>
  <c r="K1640" i="4"/>
  <c r="I1640" i="4"/>
  <c r="I1656" i="4" s="1"/>
  <c r="G1640" i="4"/>
  <c r="BB1640" i="4" s="1"/>
  <c r="B43" i="3"/>
  <c r="A43" i="3"/>
  <c r="BD1656" i="4"/>
  <c r="H43" i="3" s="1"/>
  <c r="BE1637" i="4"/>
  <c r="BD1637" i="4"/>
  <c r="BC1637" i="4"/>
  <c r="BA1637" i="4"/>
  <c r="K1637" i="4"/>
  <c r="I1637" i="4"/>
  <c r="G1637" i="4"/>
  <c r="BB1637" i="4" s="1"/>
  <c r="BE1634" i="4"/>
  <c r="BD1634" i="4"/>
  <c r="BC1634" i="4"/>
  <c r="BA1634" i="4"/>
  <c r="K1634" i="4"/>
  <c r="I1634" i="4"/>
  <c r="G1634" i="4"/>
  <c r="BB1634" i="4" s="1"/>
  <c r="BE1623" i="4"/>
  <c r="BD1623" i="4"/>
  <c r="BC1623" i="4"/>
  <c r="BA1623" i="4"/>
  <c r="K1623" i="4"/>
  <c r="I1623" i="4"/>
  <c r="G1623" i="4"/>
  <c r="BB1623" i="4" s="1"/>
  <c r="BE1622" i="4"/>
  <c r="BD1622" i="4"/>
  <c r="BC1622" i="4"/>
  <c r="BA1622" i="4"/>
  <c r="K1622" i="4"/>
  <c r="I1622" i="4"/>
  <c r="G1622" i="4"/>
  <c r="BB1622" i="4" s="1"/>
  <c r="BE1619" i="4"/>
  <c r="BD1619" i="4"/>
  <c r="BC1619" i="4"/>
  <c r="BA1619" i="4"/>
  <c r="K1619" i="4"/>
  <c r="I1619" i="4"/>
  <c r="G1619" i="4"/>
  <c r="BB1619" i="4" s="1"/>
  <c r="BE1607" i="4"/>
  <c r="BD1607" i="4"/>
  <c r="BC1607" i="4"/>
  <c r="BA1607" i="4"/>
  <c r="K1607" i="4"/>
  <c r="I1607" i="4"/>
  <c r="I1638" i="4" s="1"/>
  <c r="G1607" i="4"/>
  <c r="BB1607" i="4" s="1"/>
  <c r="BE1604" i="4"/>
  <c r="BD1604" i="4"/>
  <c r="BC1604" i="4"/>
  <c r="BA1604" i="4"/>
  <c r="K1604" i="4"/>
  <c r="I1604" i="4"/>
  <c r="G1604" i="4"/>
  <c r="BB1604" i="4" s="1"/>
  <c r="BE1601" i="4"/>
  <c r="BD1601" i="4"/>
  <c r="BC1601" i="4"/>
  <c r="BA1601" i="4"/>
  <c r="K1601" i="4"/>
  <c r="I1601" i="4"/>
  <c r="G1601" i="4"/>
  <c r="BB1601" i="4" s="1"/>
  <c r="B42" i="3"/>
  <c r="A42" i="3"/>
  <c r="BE1598" i="4"/>
  <c r="BD1598" i="4"/>
  <c r="BD1599" i="4" s="1"/>
  <c r="H41" i="3" s="1"/>
  <c r="BC1598" i="4"/>
  <c r="BA1598" i="4"/>
  <c r="K1598" i="4"/>
  <c r="I1598" i="4"/>
  <c r="G1598" i="4"/>
  <c r="BB1598" i="4" s="1"/>
  <c r="BE1593" i="4"/>
  <c r="BD1593" i="4"/>
  <c r="BC1593" i="4"/>
  <c r="BA1593" i="4"/>
  <c r="K1593" i="4"/>
  <c r="I1593" i="4"/>
  <c r="G1593" i="4"/>
  <c r="BB1593" i="4" s="1"/>
  <c r="BE1588" i="4"/>
  <c r="BD1588" i="4"/>
  <c r="BC1588" i="4"/>
  <c r="BA1588" i="4"/>
  <c r="K1588" i="4"/>
  <c r="I1588" i="4"/>
  <c r="G1588" i="4"/>
  <c r="BB1588" i="4" s="1"/>
  <c r="B41" i="3"/>
  <c r="A41" i="3"/>
  <c r="K1599" i="4"/>
  <c r="BE1585" i="4"/>
  <c r="BD1585" i="4"/>
  <c r="BC1585" i="4"/>
  <c r="BA1585" i="4"/>
  <c r="K1585" i="4"/>
  <c r="K1586" i="4" s="1"/>
  <c r="I1585" i="4"/>
  <c r="G1585" i="4"/>
  <c r="BB1585" i="4" s="1"/>
  <c r="BE1583" i="4"/>
  <c r="BD1583" i="4"/>
  <c r="BC1583" i="4"/>
  <c r="BA1583" i="4"/>
  <c r="K1583" i="4"/>
  <c r="I1583" i="4"/>
  <c r="G1583" i="4"/>
  <c r="BB1583" i="4" s="1"/>
  <c r="BE1578" i="4"/>
  <c r="BD1578" i="4"/>
  <c r="BC1578" i="4"/>
  <c r="BA1578" i="4"/>
  <c r="K1578" i="4"/>
  <c r="I1578" i="4"/>
  <c r="G1578" i="4"/>
  <c r="BB1578" i="4" s="1"/>
  <c r="BE1575" i="4"/>
  <c r="BD1575" i="4"/>
  <c r="BC1575" i="4"/>
  <c r="BA1575" i="4"/>
  <c r="K1575" i="4"/>
  <c r="I1575" i="4"/>
  <c r="G1575" i="4"/>
  <c r="BB1575" i="4" s="1"/>
  <c r="BE1568" i="4"/>
  <c r="BE1586" i="4" s="1"/>
  <c r="I40" i="3" s="1"/>
  <c r="BD1568" i="4"/>
  <c r="BC1568" i="4"/>
  <c r="BA1568" i="4"/>
  <c r="K1568" i="4"/>
  <c r="I1568" i="4"/>
  <c r="I1586" i="4" s="1"/>
  <c r="G1568" i="4"/>
  <c r="B40" i="3"/>
  <c r="A40" i="3"/>
  <c r="BE1565" i="4"/>
  <c r="BD1565" i="4"/>
  <c r="BC1565" i="4"/>
  <c r="BA1565" i="4"/>
  <c r="K1565" i="4"/>
  <c r="I1565" i="4"/>
  <c r="G1565" i="4"/>
  <c r="BB1565" i="4" s="1"/>
  <c r="BE1562" i="4"/>
  <c r="BD1562" i="4"/>
  <c r="BC1562" i="4"/>
  <c r="BA1562" i="4"/>
  <c r="K1562" i="4"/>
  <c r="I1562" i="4"/>
  <c r="G1562" i="4"/>
  <c r="BB1562" i="4" s="1"/>
  <c r="BE1559" i="4"/>
  <c r="BD1559" i="4"/>
  <c r="BC1559" i="4"/>
  <c r="BA1559" i="4"/>
  <c r="K1559" i="4"/>
  <c r="I1559" i="4"/>
  <c r="G1559" i="4"/>
  <c r="BB1559" i="4" s="1"/>
  <c r="BE1551" i="4"/>
  <c r="BD1551" i="4"/>
  <c r="BC1551" i="4"/>
  <c r="BA1551" i="4"/>
  <c r="K1551" i="4"/>
  <c r="I1551" i="4"/>
  <c r="G1551" i="4"/>
  <c r="BB1551" i="4" s="1"/>
  <c r="BE1548" i="4"/>
  <c r="BD1548" i="4"/>
  <c r="BC1548" i="4"/>
  <c r="BA1548" i="4"/>
  <c r="K1548" i="4"/>
  <c r="I1548" i="4"/>
  <c r="G1548" i="4"/>
  <c r="BB1548" i="4" s="1"/>
  <c r="BE1546" i="4"/>
  <c r="BD1546" i="4"/>
  <c r="BC1546" i="4"/>
  <c r="BA1546" i="4"/>
  <c r="K1546" i="4"/>
  <c r="I1546" i="4"/>
  <c r="G1546" i="4"/>
  <c r="BB1546" i="4" s="1"/>
  <c r="BE1543" i="4"/>
  <c r="BD1543" i="4"/>
  <c r="BC1543" i="4"/>
  <c r="BA1543" i="4"/>
  <c r="K1543" i="4"/>
  <c r="I1543" i="4"/>
  <c r="G1543" i="4"/>
  <c r="BB1543" i="4" s="1"/>
  <c r="BE1535" i="4"/>
  <c r="BD1535" i="4"/>
  <c r="BC1535" i="4"/>
  <c r="BA1535" i="4"/>
  <c r="K1535" i="4"/>
  <c r="I1535" i="4"/>
  <c r="G1535" i="4"/>
  <c r="BB1535" i="4" s="1"/>
  <c r="BE1531" i="4"/>
  <c r="BD1531" i="4"/>
  <c r="BC1531" i="4"/>
  <c r="BA1531" i="4"/>
  <c r="K1531" i="4"/>
  <c r="I1531" i="4"/>
  <c r="G1531" i="4"/>
  <c r="BB1531" i="4" s="1"/>
  <c r="BE1521" i="4"/>
  <c r="BD1521" i="4"/>
  <c r="BC1521" i="4"/>
  <c r="BA1521" i="4"/>
  <c r="K1521" i="4"/>
  <c r="I1521" i="4"/>
  <c r="G1521" i="4"/>
  <c r="BB1521" i="4" s="1"/>
  <c r="BE1518" i="4"/>
  <c r="BD1518" i="4"/>
  <c r="BC1518" i="4"/>
  <c r="BA1518" i="4"/>
  <c r="K1518" i="4"/>
  <c r="K1566" i="4" s="1"/>
  <c r="I1518" i="4"/>
  <c r="G1518" i="4"/>
  <c r="BB1518" i="4" s="1"/>
  <c r="BE1515" i="4"/>
  <c r="BD1515" i="4"/>
  <c r="BC1515" i="4"/>
  <c r="BA1515" i="4"/>
  <c r="K1515" i="4"/>
  <c r="I1515" i="4"/>
  <c r="I1566" i="4" s="1"/>
  <c r="G1515" i="4"/>
  <c r="BB1515" i="4" s="1"/>
  <c r="B39" i="3"/>
  <c r="A39" i="3"/>
  <c r="BE1512" i="4"/>
  <c r="BD1512" i="4"/>
  <c r="BC1512" i="4"/>
  <c r="BA1512" i="4"/>
  <c r="K1512" i="4"/>
  <c r="I1512" i="4"/>
  <c r="G1512" i="4"/>
  <c r="BB1512" i="4" s="1"/>
  <c r="BE1510" i="4"/>
  <c r="BD1510" i="4"/>
  <c r="BC1510" i="4"/>
  <c r="BA1510" i="4"/>
  <c r="K1510" i="4"/>
  <c r="I1510" i="4"/>
  <c r="G1510" i="4"/>
  <c r="BB1510" i="4" s="1"/>
  <c r="BE1508" i="4"/>
  <c r="BD1508" i="4"/>
  <c r="BC1508" i="4"/>
  <c r="BA1508" i="4"/>
  <c r="K1508" i="4"/>
  <c r="I1508" i="4"/>
  <c r="G1508" i="4"/>
  <c r="BB1508" i="4" s="1"/>
  <c r="BE1506" i="4"/>
  <c r="BD1506" i="4"/>
  <c r="BC1506" i="4"/>
  <c r="BA1506" i="4"/>
  <c r="K1506" i="4"/>
  <c r="I1506" i="4"/>
  <c r="G1506" i="4"/>
  <c r="BB1506" i="4" s="1"/>
  <c r="BE1504" i="4"/>
  <c r="BD1504" i="4"/>
  <c r="BC1504" i="4"/>
  <c r="BA1504" i="4"/>
  <c r="K1504" i="4"/>
  <c r="I1504" i="4"/>
  <c r="G1504" i="4"/>
  <c r="BB1504" i="4" s="1"/>
  <c r="BE1503" i="4"/>
  <c r="BD1503" i="4"/>
  <c r="BC1503" i="4"/>
  <c r="BA1503" i="4"/>
  <c r="K1503" i="4"/>
  <c r="I1503" i="4"/>
  <c r="G1503" i="4"/>
  <c r="BB1503" i="4" s="1"/>
  <c r="BE1502" i="4"/>
  <c r="BD1502" i="4"/>
  <c r="BC1502" i="4"/>
  <c r="BA1502" i="4"/>
  <c r="K1502" i="4"/>
  <c r="I1502" i="4"/>
  <c r="G1502" i="4"/>
  <c r="BB1502" i="4" s="1"/>
  <c r="BE1501" i="4"/>
  <c r="BD1501" i="4"/>
  <c r="BC1501" i="4"/>
  <c r="BA1501" i="4"/>
  <c r="K1501" i="4"/>
  <c r="I1501" i="4"/>
  <c r="G1501" i="4"/>
  <c r="BB1501" i="4" s="1"/>
  <c r="BE1500" i="4"/>
  <c r="BD1500" i="4"/>
  <c r="BC1500" i="4"/>
  <c r="BA1500" i="4"/>
  <c r="K1500" i="4"/>
  <c r="I1500" i="4"/>
  <c r="G1500" i="4"/>
  <c r="BB1500" i="4" s="1"/>
  <c r="BE1499" i="4"/>
  <c r="BD1499" i="4"/>
  <c r="BC1499" i="4"/>
  <c r="BA1499" i="4"/>
  <c r="K1499" i="4"/>
  <c r="I1499" i="4"/>
  <c r="G1499" i="4"/>
  <c r="BB1499" i="4" s="1"/>
  <c r="BE1498" i="4"/>
  <c r="BD1498" i="4"/>
  <c r="BC1498" i="4"/>
  <c r="BA1498" i="4"/>
  <c r="K1498" i="4"/>
  <c r="I1498" i="4"/>
  <c r="G1498" i="4"/>
  <c r="BB1498" i="4" s="1"/>
  <c r="BE1497" i="4"/>
  <c r="BD1497" i="4"/>
  <c r="BC1497" i="4"/>
  <c r="BA1497" i="4"/>
  <c r="K1497" i="4"/>
  <c r="I1497" i="4"/>
  <c r="G1497" i="4"/>
  <c r="BB1497" i="4" s="1"/>
  <c r="BE1496" i="4"/>
  <c r="BD1496" i="4"/>
  <c r="BC1496" i="4"/>
  <c r="BA1496" i="4"/>
  <c r="K1496" i="4"/>
  <c r="I1496" i="4"/>
  <c r="G1496" i="4"/>
  <c r="BB1496" i="4" s="1"/>
  <c r="BE1495" i="4"/>
  <c r="BD1495" i="4"/>
  <c r="BC1495" i="4"/>
  <c r="BA1495" i="4"/>
  <c r="K1495" i="4"/>
  <c r="I1495" i="4"/>
  <c r="G1495" i="4"/>
  <c r="BB1495" i="4" s="1"/>
  <c r="BE1494" i="4"/>
  <c r="BD1494" i="4"/>
  <c r="BC1494" i="4"/>
  <c r="BA1494" i="4"/>
  <c r="K1494" i="4"/>
  <c r="I1494" i="4"/>
  <c r="G1494" i="4"/>
  <c r="BB1494" i="4" s="1"/>
  <c r="BE1493" i="4"/>
  <c r="BD1493" i="4"/>
  <c r="BC1493" i="4"/>
  <c r="BA1493" i="4"/>
  <c r="K1493" i="4"/>
  <c r="I1493" i="4"/>
  <c r="G1493" i="4"/>
  <c r="BB1493" i="4" s="1"/>
  <c r="BE1492" i="4"/>
  <c r="BD1492" i="4"/>
  <c r="BC1492" i="4"/>
  <c r="BA1492" i="4"/>
  <c r="K1492" i="4"/>
  <c r="I1492" i="4"/>
  <c r="G1492" i="4"/>
  <c r="BB1492" i="4" s="1"/>
  <c r="BE1491" i="4"/>
  <c r="BD1491" i="4"/>
  <c r="BC1491" i="4"/>
  <c r="BA1491" i="4"/>
  <c r="K1491" i="4"/>
  <c r="I1491" i="4"/>
  <c r="G1491" i="4"/>
  <c r="BB1491" i="4" s="1"/>
  <c r="BE1490" i="4"/>
  <c r="BD1490" i="4"/>
  <c r="BC1490" i="4"/>
  <c r="BA1490" i="4"/>
  <c r="K1490" i="4"/>
  <c r="I1490" i="4"/>
  <c r="G1490" i="4"/>
  <c r="BB1490" i="4" s="1"/>
  <c r="BE1489" i="4"/>
  <c r="BD1489" i="4"/>
  <c r="BC1489" i="4"/>
  <c r="BA1489" i="4"/>
  <c r="K1489" i="4"/>
  <c r="I1489" i="4"/>
  <c r="G1489" i="4"/>
  <c r="BB1489" i="4" s="1"/>
  <c r="BE1487" i="4"/>
  <c r="BD1487" i="4"/>
  <c r="BC1487" i="4"/>
  <c r="BA1487" i="4"/>
  <c r="K1487" i="4"/>
  <c r="I1487" i="4"/>
  <c r="G1487" i="4"/>
  <c r="BB1487" i="4" s="1"/>
  <c r="BE1484" i="4"/>
  <c r="BD1484" i="4"/>
  <c r="BC1484" i="4"/>
  <c r="BA1484" i="4"/>
  <c r="K1484" i="4"/>
  <c r="I1484" i="4"/>
  <c r="G1484" i="4"/>
  <c r="BB1484" i="4" s="1"/>
  <c r="BE1481" i="4"/>
  <c r="BD1481" i="4"/>
  <c r="BC1481" i="4"/>
  <c r="BA1481" i="4"/>
  <c r="K1481" i="4"/>
  <c r="I1481" i="4"/>
  <c r="G1481" i="4"/>
  <c r="BB1481" i="4" s="1"/>
  <c r="BE1478" i="4"/>
  <c r="BD1478" i="4"/>
  <c r="BC1478" i="4"/>
  <c r="BA1478" i="4"/>
  <c r="K1478" i="4"/>
  <c r="I1478" i="4"/>
  <c r="G1478" i="4"/>
  <c r="BB1478" i="4" s="1"/>
  <c r="BE1475" i="4"/>
  <c r="BD1475" i="4"/>
  <c r="BC1475" i="4"/>
  <c r="BA1475" i="4"/>
  <c r="K1475" i="4"/>
  <c r="I1475" i="4"/>
  <c r="G1475" i="4"/>
  <c r="BB1475" i="4" s="1"/>
  <c r="BE1472" i="4"/>
  <c r="BD1472" i="4"/>
  <c r="BC1472" i="4"/>
  <c r="BA1472" i="4"/>
  <c r="K1472" i="4"/>
  <c r="I1472" i="4"/>
  <c r="G1472" i="4"/>
  <c r="BB1472" i="4" s="1"/>
  <c r="BE1468" i="4"/>
  <c r="BD1468" i="4"/>
  <c r="BC1468" i="4"/>
  <c r="BA1468" i="4"/>
  <c r="K1468" i="4"/>
  <c r="I1468" i="4"/>
  <c r="G1468" i="4"/>
  <c r="BB1468" i="4" s="1"/>
  <c r="BE1464" i="4"/>
  <c r="BD1464" i="4"/>
  <c r="BC1464" i="4"/>
  <c r="BA1464" i="4"/>
  <c r="K1464" i="4"/>
  <c r="I1464" i="4"/>
  <c r="G1464" i="4"/>
  <c r="BB1464" i="4" s="1"/>
  <c r="BE1461" i="4"/>
  <c r="BD1461" i="4"/>
  <c r="BC1461" i="4"/>
  <c r="BA1461" i="4"/>
  <c r="K1461" i="4"/>
  <c r="I1461" i="4"/>
  <c r="G1461" i="4"/>
  <c r="BB1461" i="4" s="1"/>
  <c r="BE1458" i="4"/>
  <c r="BD1458" i="4"/>
  <c r="BC1458" i="4"/>
  <c r="BA1458" i="4"/>
  <c r="K1458" i="4"/>
  <c r="I1458" i="4"/>
  <c r="G1458" i="4"/>
  <c r="BB1458" i="4" s="1"/>
  <c r="BE1455" i="4"/>
  <c r="BD1455" i="4"/>
  <c r="BC1455" i="4"/>
  <c r="BA1455" i="4"/>
  <c r="K1455" i="4"/>
  <c r="I1455" i="4"/>
  <c r="I1513" i="4" s="1"/>
  <c r="G1455" i="4"/>
  <c r="BB1455" i="4" s="1"/>
  <c r="B38" i="3"/>
  <c r="A38" i="3"/>
  <c r="K1513" i="4"/>
  <c r="BE1452" i="4"/>
  <c r="BD1452" i="4"/>
  <c r="BC1452" i="4"/>
  <c r="BA1452" i="4"/>
  <c r="K1452" i="4"/>
  <c r="I1452" i="4"/>
  <c r="G1452" i="4"/>
  <c r="BB1452" i="4" s="1"/>
  <c r="BE1449" i="4"/>
  <c r="BD1449" i="4"/>
  <c r="BC1449" i="4"/>
  <c r="BA1449" i="4"/>
  <c r="K1449" i="4"/>
  <c r="I1449" i="4"/>
  <c r="G1449" i="4"/>
  <c r="BB1449" i="4" s="1"/>
  <c r="BE1446" i="4"/>
  <c r="BD1446" i="4"/>
  <c r="BC1446" i="4"/>
  <c r="BA1446" i="4"/>
  <c r="K1446" i="4"/>
  <c r="I1446" i="4"/>
  <c r="G1446" i="4"/>
  <c r="BB1446" i="4" s="1"/>
  <c r="BE1443" i="4"/>
  <c r="BD1443" i="4"/>
  <c r="BC1443" i="4"/>
  <c r="BA1443" i="4"/>
  <c r="K1443" i="4"/>
  <c r="I1443" i="4"/>
  <c r="G1443" i="4"/>
  <c r="BB1443" i="4" s="1"/>
  <c r="BE1438" i="4"/>
  <c r="BD1438" i="4"/>
  <c r="BC1438" i="4"/>
  <c r="BA1438" i="4"/>
  <c r="K1438" i="4"/>
  <c r="I1438" i="4"/>
  <c r="G1438" i="4"/>
  <c r="BB1438" i="4" s="1"/>
  <c r="BE1435" i="4"/>
  <c r="BD1435" i="4"/>
  <c r="BC1435" i="4"/>
  <c r="BA1435" i="4"/>
  <c r="K1435" i="4"/>
  <c r="I1435" i="4"/>
  <c r="G1435" i="4"/>
  <c r="BB1435" i="4" s="1"/>
  <c r="BE1433" i="4"/>
  <c r="BD1433" i="4"/>
  <c r="BC1433" i="4"/>
  <c r="BA1433" i="4"/>
  <c r="K1433" i="4"/>
  <c r="I1433" i="4"/>
  <c r="G1433" i="4"/>
  <c r="BB1433" i="4" s="1"/>
  <c r="BE1428" i="4"/>
  <c r="BD1428" i="4"/>
  <c r="BC1428" i="4"/>
  <c r="BA1428" i="4"/>
  <c r="K1428" i="4"/>
  <c r="I1428" i="4"/>
  <c r="G1428" i="4"/>
  <c r="BB1428" i="4" s="1"/>
  <c r="BE1427" i="4"/>
  <c r="BD1427" i="4"/>
  <c r="BC1427" i="4"/>
  <c r="BA1427" i="4"/>
  <c r="K1427" i="4"/>
  <c r="I1427" i="4"/>
  <c r="I1453" i="4" s="1"/>
  <c r="G1427" i="4"/>
  <c r="BB1427" i="4" s="1"/>
  <c r="BE1424" i="4"/>
  <c r="BD1424" i="4"/>
  <c r="BC1424" i="4"/>
  <c r="BA1424" i="4"/>
  <c r="K1424" i="4"/>
  <c r="I1424" i="4"/>
  <c r="G1424" i="4"/>
  <c r="BB1424" i="4" s="1"/>
  <c r="BE1421" i="4"/>
  <c r="BD1421" i="4"/>
  <c r="BC1421" i="4"/>
  <c r="BA1421" i="4"/>
  <c r="K1421" i="4"/>
  <c r="I1421" i="4"/>
  <c r="G1421" i="4"/>
  <c r="BB1421" i="4" s="1"/>
  <c r="BE1418" i="4"/>
  <c r="BD1418" i="4"/>
  <c r="BC1418" i="4"/>
  <c r="BA1418" i="4"/>
  <c r="K1418" i="4"/>
  <c r="K1453" i="4" s="1"/>
  <c r="I1418" i="4"/>
  <c r="G1418" i="4"/>
  <c r="BB1418" i="4" s="1"/>
  <c r="B37" i="3"/>
  <c r="A37" i="3"/>
  <c r="BE1415" i="4"/>
  <c r="BD1415" i="4"/>
  <c r="BC1415" i="4"/>
  <c r="BA1415" i="4"/>
  <c r="K1415" i="4"/>
  <c r="I1415" i="4"/>
  <c r="G1415" i="4"/>
  <c r="BB1415" i="4" s="1"/>
  <c r="BE1414" i="4"/>
  <c r="BD1414" i="4"/>
  <c r="BC1414" i="4"/>
  <c r="BA1414" i="4"/>
  <c r="K1414" i="4"/>
  <c r="I1414" i="4"/>
  <c r="G1414" i="4"/>
  <c r="BB1414" i="4" s="1"/>
  <c r="BE1411" i="4"/>
  <c r="BD1411" i="4"/>
  <c r="BC1411" i="4"/>
  <c r="BA1411" i="4"/>
  <c r="K1411" i="4"/>
  <c r="I1411" i="4"/>
  <c r="G1411" i="4"/>
  <c r="BB1411" i="4" s="1"/>
  <c r="BE1408" i="4"/>
  <c r="BD1408" i="4"/>
  <c r="BC1408" i="4"/>
  <c r="BA1408" i="4"/>
  <c r="K1408" i="4"/>
  <c r="I1408" i="4"/>
  <c r="G1408" i="4"/>
  <c r="BB1408" i="4" s="1"/>
  <c r="BE1405" i="4"/>
  <c r="BD1405" i="4"/>
  <c r="BC1405" i="4"/>
  <c r="BA1405" i="4"/>
  <c r="K1405" i="4"/>
  <c r="I1405" i="4"/>
  <c r="G1405" i="4"/>
  <c r="BB1405" i="4" s="1"/>
  <c r="BE1402" i="4"/>
  <c r="BD1402" i="4"/>
  <c r="BC1402" i="4"/>
  <c r="BA1402" i="4"/>
  <c r="K1402" i="4"/>
  <c r="I1402" i="4"/>
  <c r="G1402" i="4"/>
  <c r="BB1402" i="4" s="1"/>
  <c r="BE1399" i="4"/>
  <c r="BD1399" i="4"/>
  <c r="BC1399" i="4"/>
  <c r="BA1399" i="4"/>
  <c r="K1399" i="4"/>
  <c r="I1399" i="4"/>
  <c r="G1399" i="4"/>
  <c r="BB1399" i="4" s="1"/>
  <c r="BE1396" i="4"/>
  <c r="BD1396" i="4"/>
  <c r="BC1396" i="4"/>
  <c r="BA1396" i="4"/>
  <c r="K1396" i="4"/>
  <c r="I1396" i="4"/>
  <c r="G1396" i="4"/>
  <c r="BB1396" i="4" s="1"/>
  <c r="BE1393" i="4"/>
  <c r="BD1393" i="4"/>
  <c r="BC1393" i="4"/>
  <c r="BA1393" i="4"/>
  <c r="K1393" i="4"/>
  <c r="I1393" i="4"/>
  <c r="G1393" i="4"/>
  <c r="BB1393" i="4" s="1"/>
  <c r="BE1390" i="4"/>
  <c r="BD1390" i="4"/>
  <c r="BC1390" i="4"/>
  <c r="BA1390" i="4"/>
  <c r="K1390" i="4"/>
  <c r="I1390" i="4"/>
  <c r="G1390" i="4"/>
  <c r="BB1390" i="4" s="1"/>
  <c r="BE1387" i="4"/>
  <c r="BD1387" i="4"/>
  <c r="BC1387" i="4"/>
  <c r="BA1387" i="4"/>
  <c r="K1387" i="4"/>
  <c r="I1387" i="4"/>
  <c r="G1387" i="4"/>
  <c r="BB1387" i="4" s="1"/>
  <c r="BE1384" i="4"/>
  <c r="BD1384" i="4"/>
  <c r="BC1384" i="4"/>
  <c r="BA1384" i="4"/>
  <c r="K1384" i="4"/>
  <c r="I1384" i="4"/>
  <c r="G1384" i="4"/>
  <c r="BB1384" i="4" s="1"/>
  <c r="BE1381" i="4"/>
  <c r="BD1381" i="4"/>
  <c r="BC1381" i="4"/>
  <c r="BA1381" i="4"/>
  <c r="K1381" i="4"/>
  <c r="I1381" i="4"/>
  <c r="G1381" i="4"/>
  <c r="BB1381" i="4" s="1"/>
  <c r="BE1378" i="4"/>
  <c r="BD1378" i="4"/>
  <c r="BC1378" i="4"/>
  <c r="BA1378" i="4"/>
  <c r="K1378" i="4"/>
  <c r="I1378" i="4"/>
  <c r="G1378" i="4"/>
  <c r="BB1378" i="4" s="1"/>
  <c r="BE1375" i="4"/>
  <c r="BD1375" i="4"/>
  <c r="BC1375" i="4"/>
  <c r="BA1375" i="4"/>
  <c r="K1375" i="4"/>
  <c r="I1375" i="4"/>
  <c r="G1375" i="4"/>
  <c r="BB1375" i="4" s="1"/>
  <c r="BE1372" i="4"/>
  <c r="BD1372" i="4"/>
  <c r="BC1372" i="4"/>
  <c r="BA1372" i="4"/>
  <c r="K1372" i="4"/>
  <c r="I1372" i="4"/>
  <c r="G1372" i="4"/>
  <c r="BB1372" i="4" s="1"/>
  <c r="BE1369" i="4"/>
  <c r="BD1369" i="4"/>
  <c r="BC1369" i="4"/>
  <c r="BA1369" i="4"/>
  <c r="K1369" i="4"/>
  <c r="I1369" i="4"/>
  <c r="G1369" i="4"/>
  <c r="BB1369" i="4" s="1"/>
  <c r="BE1366" i="4"/>
  <c r="BD1366" i="4"/>
  <c r="BC1366" i="4"/>
  <c r="BA1366" i="4"/>
  <c r="K1366" i="4"/>
  <c r="I1366" i="4"/>
  <c r="G1366" i="4"/>
  <c r="BB1366" i="4" s="1"/>
  <c r="BE1365" i="4"/>
  <c r="BD1365" i="4"/>
  <c r="BC1365" i="4"/>
  <c r="BA1365" i="4"/>
  <c r="K1365" i="4"/>
  <c r="I1365" i="4"/>
  <c r="G1365" i="4"/>
  <c r="BB1365" i="4" s="1"/>
  <c r="BE1362" i="4"/>
  <c r="BD1362" i="4"/>
  <c r="BC1362" i="4"/>
  <c r="BA1362" i="4"/>
  <c r="K1362" i="4"/>
  <c r="I1362" i="4"/>
  <c r="G1362" i="4"/>
  <c r="BB1362" i="4" s="1"/>
  <c r="BE1359" i="4"/>
  <c r="BD1359" i="4"/>
  <c r="BC1359" i="4"/>
  <c r="BA1359" i="4"/>
  <c r="K1359" i="4"/>
  <c r="I1359" i="4"/>
  <c r="G1359" i="4"/>
  <c r="BB1359" i="4" s="1"/>
  <c r="BE1356" i="4"/>
  <c r="BD1356" i="4"/>
  <c r="BC1356" i="4"/>
  <c r="BA1356" i="4"/>
  <c r="K1356" i="4"/>
  <c r="I1356" i="4"/>
  <c r="G1356" i="4"/>
  <c r="BB1356" i="4" s="1"/>
  <c r="BE1353" i="4"/>
  <c r="BD1353" i="4"/>
  <c r="BC1353" i="4"/>
  <c r="BA1353" i="4"/>
  <c r="K1353" i="4"/>
  <c r="I1353" i="4"/>
  <c r="G1353" i="4"/>
  <c r="BB1353" i="4" s="1"/>
  <c r="BE1350" i="4"/>
  <c r="BD1350" i="4"/>
  <c r="BC1350" i="4"/>
  <c r="BA1350" i="4"/>
  <c r="K1350" i="4"/>
  <c r="I1350" i="4"/>
  <c r="G1350" i="4"/>
  <c r="BB1350" i="4" s="1"/>
  <c r="BE1346" i="4"/>
  <c r="BD1346" i="4"/>
  <c r="BC1346" i="4"/>
  <c r="BA1346" i="4"/>
  <c r="K1346" i="4"/>
  <c r="K1416" i="4" s="1"/>
  <c r="I1346" i="4"/>
  <c r="G1346" i="4"/>
  <c r="BB1346" i="4" s="1"/>
  <c r="B36" i="3"/>
  <c r="A36" i="3"/>
  <c r="I1416" i="4"/>
  <c r="BE1343" i="4"/>
  <c r="BD1343" i="4"/>
  <c r="BC1343" i="4"/>
  <c r="BA1343" i="4"/>
  <c r="K1343" i="4"/>
  <c r="I1343" i="4"/>
  <c r="G1343" i="4"/>
  <c r="BB1343" i="4" s="1"/>
  <c r="BE1338" i="4"/>
  <c r="BD1338" i="4"/>
  <c r="BC1338" i="4"/>
  <c r="BA1338" i="4"/>
  <c r="K1338" i="4"/>
  <c r="I1338" i="4"/>
  <c r="G1338" i="4"/>
  <c r="BB1338" i="4" s="1"/>
  <c r="BE1332" i="4"/>
  <c r="BD1332" i="4"/>
  <c r="BC1332" i="4"/>
  <c r="BA1332" i="4"/>
  <c r="K1332" i="4"/>
  <c r="I1332" i="4"/>
  <c r="G1332" i="4"/>
  <c r="BB1332" i="4" s="1"/>
  <c r="BE1329" i="4"/>
  <c r="BD1329" i="4"/>
  <c r="BC1329" i="4"/>
  <c r="BA1329" i="4"/>
  <c r="K1329" i="4"/>
  <c r="I1329" i="4"/>
  <c r="G1329" i="4"/>
  <c r="BB1329" i="4" s="1"/>
  <c r="BE1326" i="4"/>
  <c r="BD1326" i="4"/>
  <c r="BC1326" i="4"/>
  <c r="BA1326" i="4"/>
  <c r="K1326" i="4"/>
  <c r="I1326" i="4"/>
  <c r="G1326" i="4"/>
  <c r="BB1326" i="4" s="1"/>
  <c r="BE1323" i="4"/>
  <c r="BD1323" i="4"/>
  <c r="BC1323" i="4"/>
  <c r="BA1323" i="4"/>
  <c r="K1323" i="4"/>
  <c r="I1323" i="4"/>
  <c r="G1323" i="4"/>
  <c r="BB1323" i="4" s="1"/>
  <c r="BE1319" i="4"/>
  <c r="BD1319" i="4"/>
  <c r="BC1319" i="4"/>
  <c r="BA1319" i="4"/>
  <c r="K1319" i="4"/>
  <c r="I1319" i="4"/>
  <c r="G1319" i="4"/>
  <c r="BB1319" i="4" s="1"/>
  <c r="BE1316" i="4"/>
  <c r="BD1316" i="4"/>
  <c r="BC1316" i="4"/>
  <c r="BA1316" i="4"/>
  <c r="K1316" i="4"/>
  <c r="I1316" i="4"/>
  <c r="G1316" i="4"/>
  <c r="BB1316" i="4" s="1"/>
  <c r="BE1312" i="4"/>
  <c r="BD1312" i="4"/>
  <c r="BC1312" i="4"/>
  <c r="BA1312" i="4"/>
  <c r="K1312" i="4"/>
  <c r="I1312" i="4"/>
  <c r="G1312" i="4"/>
  <c r="BB1312" i="4" s="1"/>
  <c r="BE1309" i="4"/>
  <c r="BD1309" i="4"/>
  <c r="BC1309" i="4"/>
  <c r="BA1309" i="4"/>
  <c r="K1309" i="4"/>
  <c r="I1309" i="4"/>
  <c r="G1309" i="4"/>
  <c r="BB1309" i="4" s="1"/>
  <c r="BE1306" i="4"/>
  <c r="BD1306" i="4"/>
  <c r="BC1306" i="4"/>
  <c r="BA1306" i="4"/>
  <c r="K1306" i="4"/>
  <c r="I1306" i="4"/>
  <c r="G1306" i="4"/>
  <c r="BB1306" i="4" s="1"/>
  <c r="BE1303" i="4"/>
  <c r="BD1303" i="4"/>
  <c r="BC1303" i="4"/>
  <c r="BA1303" i="4"/>
  <c r="K1303" i="4"/>
  <c r="I1303" i="4"/>
  <c r="G1303" i="4"/>
  <c r="BB1303" i="4" s="1"/>
  <c r="BE1301" i="4"/>
  <c r="BD1301" i="4"/>
  <c r="BC1301" i="4"/>
  <c r="BA1301" i="4"/>
  <c r="K1301" i="4"/>
  <c r="I1301" i="4"/>
  <c r="G1301" i="4"/>
  <c r="BB1301" i="4" s="1"/>
  <c r="BE1300" i="4"/>
  <c r="BD1300" i="4"/>
  <c r="BC1300" i="4"/>
  <c r="BA1300" i="4"/>
  <c r="K1300" i="4"/>
  <c r="I1300" i="4"/>
  <c r="G1300" i="4"/>
  <c r="BB1300" i="4" s="1"/>
  <c r="BE1297" i="4"/>
  <c r="BD1297" i="4"/>
  <c r="BC1297" i="4"/>
  <c r="BA1297" i="4"/>
  <c r="K1297" i="4"/>
  <c r="I1297" i="4"/>
  <c r="G1297" i="4"/>
  <c r="BB1297" i="4" s="1"/>
  <c r="BE1292" i="4"/>
  <c r="BD1292" i="4"/>
  <c r="BC1292" i="4"/>
  <c r="BA1292" i="4"/>
  <c r="K1292" i="4"/>
  <c r="I1292" i="4"/>
  <c r="G1292" i="4"/>
  <c r="BB1292" i="4" s="1"/>
  <c r="BE1288" i="4"/>
  <c r="BD1288" i="4"/>
  <c r="BC1288" i="4"/>
  <c r="BA1288" i="4"/>
  <c r="K1288" i="4"/>
  <c r="I1288" i="4"/>
  <c r="G1288" i="4"/>
  <c r="BB1288" i="4" s="1"/>
  <c r="BE1286" i="4"/>
  <c r="BD1286" i="4"/>
  <c r="BC1286" i="4"/>
  <c r="BA1286" i="4"/>
  <c r="K1286" i="4"/>
  <c r="I1286" i="4"/>
  <c r="G1286" i="4"/>
  <c r="BB1286" i="4" s="1"/>
  <c r="BE1283" i="4"/>
  <c r="BD1283" i="4"/>
  <c r="BC1283" i="4"/>
  <c r="BA1283" i="4"/>
  <c r="K1283" i="4"/>
  <c r="I1283" i="4"/>
  <c r="G1283" i="4"/>
  <c r="BB1283" i="4" s="1"/>
  <c r="BE1280" i="4"/>
  <c r="BD1280" i="4"/>
  <c r="BC1280" i="4"/>
  <c r="BA1280" i="4"/>
  <c r="K1280" i="4"/>
  <c r="I1280" i="4"/>
  <c r="G1280" i="4"/>
  <c r="BB1280" i="4" s="1"/>
  <c r="BE1277" i="4"/>
  <c r="BD1277" i="4"/>
  <c r="BC1277" i="4"/>
  <c r="BA1277" i="4"/>
  <c r="K1277" i="4"/>
  <c r="I1277" i="4"/>
  <c r="G1277" i="4"/>
  <c r="BB1277" i="4" s="1"/>
  <c r="BE1274" i="4"/>
  <c r="BD1274" i="4"/>
  <c r="BC1274" i="4"/>
  <c r="BA1274" i="4"/>
  <c r="K1274" i="4"/>
  <c r="I1274" i="4"/>
  <c r="G1274" i="4"/>
  <c r="BB1274" i="4" s="1"/>
  <c r="BE1261" i="4"/>
  <c r="BD1261" i="4"/>
  <c r="BC1261" i="4"/>
  <c r="BA1261" i="4"/>
  <c r="K1261" i="4"/>
  <c r="I1261" i="4"/>
  <c r="G1261" i="4"/>
  <c r="BB1261" i="4" s="1"/>
  <c r="BE1258" i="4"/>
  <c r="BD1258" i="4"/>
  <c r="BC1258" i="4"/>
  <c r="BA1258" i="4"/>
  <c r="K1258" i="4"/>
  <c r="I1258" i="4"/>
  <c r="G1258" i="4"/>
  <c r="BB1258" i="4" s="1"/>
  <c r="BE1255" i="4"/>
  <c r="BD1255" i="4"/>
  <c r="BC1255" i="4"/>
  <c r="BA1255" i="4"/>
  <c r="K1255" i="4"/>
  <c r="I1255" i="4"/>
  <c r="G1255" i="4"/>
  <c r="BB1255" i="4" s="1"/>
  <c r="BE1252" i="4"/>
  <c r="BD1252" i="4"/>
  <c r="BC1252" i="4"/>
  <c r="BA1252" i="4"/>
  <c r="K1252" i="4"/>
  <c r="I1252" i="4"/>
  <c r="G1252" i="4"/>
  <c r="BB1252" i="4" s="1"/>
  <c r="BE1249" i="4"/>
  <c r="BD1249" i="4"/>
  <c r="BC1249" i="4"/>
  <c r="BA1249" i="4"/>
  <c r="K1249" i="4"/>
  <c r="I1249" i="4"/>
  <c r="G1249" i="4"/>
  <c r="BB1249" i="4" s="1"/>
  <c r="BE1248" i="4"/>
  <c r="BD1248" i="4"/>
  <c r="BC1248" i="4"/>
  <c r="BA1248" i="4"/>
  <c r="K1248" i="4"/>
  <c r="I1248" i="4"/>
  <c r="G1248" i="4"/>
  <c r="BB1248" i="4" s="1"/>
  <c r="BE1245" i="4"/>
  <c r="BD1245" i="4"/>
  <c r="BC1245" i="4"/>
  <c r="BA1245" i="4"/>
  <c r="K1245" i="4"/>
  <c r="I1245" i="4"/>
  <c r="G1245" i="4"/>
  <c r="BB1245" i="4" s="1"/>
  <c r="BE1242" i="4"/>
  <c r="BD1242" i="4"/>
  <c r="BC1242" i="4"/>
  <c r="BA1242" i="4"/>
  <c r="K1242" i="4"/>
  <c r="I1242" i="4"/>
  <c r="I1344" i="4" s="1"/>
  <c r="G1242" i="4"/>
  <c r="BB1242" i="4" s="1"/>
  <c r="B35" i="3"/>
  <c r="A35" i="3"/>
  <c r="K1344" i="4"/>
  <c r="BE1239" i="4"/>
  <c r="BE1240" i="4" s="1"/>
  <c r="I34" i="3" s="1"/>
  <c r="BD1239" i="4"/>
  <c r="BC1239" i="4"/>
  <c r="BC1240" i="4" s="1"/>
  <c r="G34" i="3" s="1"/>
  <c r="BA1239" i="4"/>
  <c r="BA1240" i="4" s="1"/>
  <c r="E34" i="3" s="1"/>
  <c r="K1239" i="4"/>
  <c r="I1239" i="4"/>
  <c r="I1240" i="4" s="1"/>
  <c r="G1239" i="4"/>
  <c r="BB1239" i="4" s="1"/>
  <c r="BB1240" i="4" s="1"/>
  <c r="F34" i="3" s="1"/>
  <c r="B34" i="3"/>
  <c r="A34" i="3"/>
  <c r="BD1240" i="4"/>
  <c r="H34" i="3" s="1"/>
  <c r="K1240" i="4"/>
  <c r="BE1236" i="4"/>
  <c r="BE1237" i="4" s="1"/>
  <c r="I33" i="3" s="1"/>
  <c r="BD1236" i="4"/>
  <c r="BD1237" i="4" s="1"/>
  <c r="H33" i="3" s="1"/>
  <c r="BC1236" i="4"/>
  <c r="BA1236" i="4"/>
  <c r="K1236" i="4"/>
  <c r="K1237" i="4" s="1"/>
  <c r="I1236" i="4"/>
  <c r="I1237" i="4" s="1"/>
  <c r="G1236" i="4"/>
  <c r="BB1236" i="4" s="1"/>
  <c r="BB1237" i="4" s="1"/>
  <c r="F33" i="3" s="1"/>
  <c r="B33" i="3"/>
  <c r="A33" i="3"/>
  <c r="BC1237" i="4"/>
  <c r="G33" i="3" s="1"/>
  <c r="BA1237" i="4"/>
  <c r="E33" i="3" s="1"/>
  <c r="BE1233" i="4"/>
  <c r="BD1233" i="4"/>
  <c r="BC1233" i="4"/>
  <c r="BA1233" i="4"/>
  <c r="K1233" i="4"/>
  <c r="I1233" i="4"/>
  <c r="G1233" i="4"/>
  <c r="BB1233" i="4" s="1"/>
  <c r="BE1232" i="4"/>
  <c r="BD1232" i="4"/>
  <c r="BC1232" i="4"/>
  <c r="BA1232" i="4"/>
  <c r="K1232" i="4"/>
  <c r="I1232" i="4"/>
  <c r="G1232" i="4"/>
  <c r="BB1232" i="4" s="1"/>
  <c r="BE1231" i="4"/>
  <c r="BD1231" i="4"/>
  <c r="BC1231" i="4"/>
  <c r="BA1231" i="4"/>
  <c r="K1231" i="4"/>
  <c r="I1231" i="4"/>
  <c r="G1231" i="4"/>
  <c r="BB1231" i="4" s="1"/>
  <c r="BE1230" i="4"/>
  <c r="BD1230" i="4"/>
  <c r="BC1230" i="4"/>
  <c r="BA1230" i="4"/>
  <c r="K1230" i="4"/>
  <c r="I1230" i="4"/>
  <c r="G1230" i="4"/>
  <c r="BB1230" i="4" s="1"/>
  <c r="BE1229" i="4"/>
  <c r="BD1229" i="4"/>
  <c r="BC1229" i="4"/>
  <c r="BA1229" i="4"/>
  <c r="K1229" i="4"/>
  <c r="I1229" i="4"/>
  <c r="G1229" i="4"/>
  <c r="BB1229" i="4" s="1"/>
  <c r="BE1228" i="4"/>
  <c r="BD1228" i="4"/>
  <c r="BC1228" i="4"/>
  <c r="BA1228" i="4"/>
  <c r="K1228" i="4"/>
  <c r="I1228" i="4"/>
  <c r="G1228" i="4"/>
  <c r="BB1228" i="4" s="1"/>
  <c r="BE1227" i="4"/>
  <c r="BD1227" i="4"/>
  <c r="BC1227" i="4"/>
  <c r="BA1227" i="4"/>
  <c r="K1227" i="4"/>
  <c r="I1227" i="4"/>
  <c r="G1227" i="4"/>
  <c r="BB1227" i="4" s="1"/>
  <c r="BE1226" i="4"/>
  <c r="BD1226" i="4"/>
  <c r="BC1226" i="4"/>
  <c r="BA1226" i="4"/>
  <c r="K1226" i="4"/>
  <c r="I1226" i="4"/>
  <c r="G1226" i="4"/>
  <c r="BB1226" i="4" s="1"/>
  <c r="BE1225" i="4"/>
  <c r="BD1225" i="4"/>
  <c r="BC1225" i="4"/>
  <c r="BA1225" i="4"/>
  <c r="K1225" i="4"/>
  <c r="I1225" i="4"/>
  <c r="G1225" i="4"/>
  <c r="BB1225" i="4" s="1"/>
  <c r="B32" i="3"/>
  <c r="A32" i="3"/>
  <c r="K1234" i="4"/>
  <c r="BE1222" i="4"/>
  <c r="BE1223" i="4" s="1"/>
  <c r="I31" i="3" s="1"/>
  <c r="BD1222" i="4"/>
  <c r="BD1223" i="4" s="1"/>
  <c r="H31" i="3" s="1"/>
  <c r="BC1222" i="4"/>
  <c r="BA1222" i="4"/>
  <c r="BA1223" i="4" s="1"/>
  <c r="E31" i="3" s="1"/>
  <c r="K1222" i="4"/>
  <c r="K1223" i="4" s="1"/>
  <c r="I1222" i="4"/>
  <c r="G1222" i="4"/>
  <c r="G1223" i="4" s="1"/>
  <c r="B31" i="3"/>
  <c r="A31" i="3"/>
  <c r="BC1223" i="4"/>
  <c r="G31" i="3" s="1"/>
  <c r="I1223" i="4"/>
  <c r="BE1219" i="4"/>
  <c r="BD1219" i="4"/>
  <c r="BC1219" i="4"/>
  <c r="BA1219" i="4"/>
  <c r="K1219" i="4"/>
  <c r="I1219" i="4"/>
  <c r="G1219" i="4"/>
  <c r="BB1219" i="4" s="1"/>
  <c r="BE1217" i="4"/>
  <c r="BD1217" i="4"/>
  <c r="BC1217" i="4"/>
  <c r="BA1217" i="4"/>
  <c r="K1217" i="4"/>
  <c r="I1217" i="4"/>
  <c r="G1217" i="4"/>
  <c r="BB1217" i="4" s="1"/>
  <c r="BE1214" i="4"/>
  <c r="BD1214" i="4"/>
  <c r="BC1214" i="4"/>
  <c r="BA1214" i="4"/>
  <c r="K1214" i="4"/>
  <c r="I1214" i="4"/>
  <c r="G1214" i="4"/>
  <c r="BB1214" i="4" s="1"/>
  <c r="BE1212" i="4"/>
  <c r="BD1212" i="4"/>
  <c r="BC1212" i="4"/>
  <c r="BA1212" i="4"/>
  <c r="K1212" i="4"/>
  <c r="I1212" i="4"/>
  <c r="G1212" i="4"/>
  <c r="BB1212" i="4" s="1"/>
  <c r="BE1209" i="4"/>
  <c r="BD1209" i="4"/>
  <c r="BC1209" i="4"/>
  <c r="BA1209" i="4"/>
  <c r="K1209" i="4"/>
  <c r="I1209" i="4"/>
  <c r="G1209" i="4"/>
  <c r="BB1209" i="4" s="1"/>
  <c r="BE1204" i="4"/>
  <c r="BD1204" i="4"/>
  <c r="BC1204" i="4"/>
  <c r="BA1204" i="4"/>
  <c r="K1204" i="4"/>
  <c r="I1204" i="4"/>
  <c r="G1204" i="4"/>
  <c r="BB1204" i="4" s="1"/>
  <c r="BE1191" i="4"/>
  <c r="BD1191" i="4"/>
  <c r="BC1191" i="4"/>
  <c r="BA1191" i="4"/>
  <c r="K1191" i="4"/>
  <c r="I1191" i="4"/>
  <c r="G1191" i="4"/>
  <c r="BB1191" i="4" s="1"/>
  <c r="BE1181" i="4"/>
  <c r="BD1181" i="4"/>
  <c r="BC1181" i="4"/>
  <c r="BA1181" i="4"/>
  <c r="K1181" i="4"/>
  <c r="I1181" i="4"/>
  <c r="G1181" i="4"/>
  <c r="BB1181" i="4" s="1"/>
  <c r="BE1171" i="4"/>
  <c r="BD1171" i="4"/>
  <c r="BC1171" i="4"/>
  <c r="BA1171" i="4"/>
  <c r="K1171" i="4"/>
  <c r="I1171" i="4"/>
  <c r="G1171" i="4"/>
  <c r="BB1171" i="4" s="1"/>
  <c r="BE1150" i="4"/>
  <c r="BD1150" i="4"/>
  <c r="BC1150" i="4"/>
  <c r="BA1150" i="4"/>
  <c r="K1150" i="4"/>
  <c r="I1150" i="4"/>
  <c r="G1150" i="4"/>
  <c r="BB1150" i="4" s="1"/>
  <c r="BE1129" i="4"/>
  <c r="BD1129" i="4"/>
  <c r="BC1129" i="4"/>
  <c r="BA1129" i="4"/>
  <c r="K1129" i="4"/>
  <c r="I1129" i="4"/>
  <c r="G1129" i="4"/>
  <c r="BB1129" i="4" s="1"/>
  <c r="BE1126" i="4"/>
  <c r="BD1126" i="4"/>
  <c r="BC1126" i="4"/>
  <c r="BA1126" i="4"/>
  <c r="K1126" i="4"/>
  <c r="K1220" i="4" s="1"/>
  <c r="I1126" i="4"/>
  <c r="G1126" i="4"/>
  <c r="BB1126" i="4" s="1"/>
  <c r="BE1119" i="4"/>
  <c r="BD1119" i="4"/>
  <c r="BC1119" i="4"/>
  <c r="BA1119" i="4"/>
  <c r="K1119" i="4"/>
  <c r="I1119" i="4"/>
  <c r="I1220" i="4" s="1"/>
  <c r="G1119" i="4"/>
  <c r="BB1119" i="4" s="1"/>
  <c r="B30" i="3"/>
  <c r="A30" i="3"/>
  <c r="BE1116" i="4"/>
  <c r="BD1116" i="4"/>
  <c r="BC1116" i="4"/>
  <c r="BA1116" i="4"/>
  <c r="K1116" i="4"/>
  <c r="I1116" i="4"/>
  <c r="G1116" i="4"/>
  <c r="BB1116" i="4" s="1"/>
  <c r="BE1109" i="4"/>
  <c r="BD1109" i="4"/>
  <c r="BC1109" i="4"/>
  <c r="BA1109" i="4"/>
  <c r="K1109" i="4"/>
  <c r="I1109" i="4"/>
  <c r="G1109" i="4"/>
  <c r="BB1109" i="4" s="1"/>
  <c r="BE1100" i="4"/>
  <c r="BD1100" i="4"/>
  <c r="BC1100" i="4"/>
  <c r="BC1117" i="4" s="1"/>
  <c r="G29" i="3" s="1"/>
  <c r="BA1100" i="4"/>
  <c r="K1100" i="4"/>
  <c r="I1100" i="4"/>
  <c r="G1100" i="4"/>
  <c r="BB1100" i="4" s="1"/>
  <c r="BE1094" i="4"/>
  <c r="BD1094" i="4"/>
  <c r="BC1094" i="4"/>
  <c r="BA1094" i="4"/>
  <c r="K1094" i="4"/>
  <c r="I1094" i="4"/>
  <c r="G1094" i="4"/>
  <c r="BB1094" i="4" s="1"/>
  <c r="BE1088" i="4"/>
  <c r="BD1088" i="4"/>
  <c r="BC1088" i="4"/>
  <c r="BA1088" i="4"/>
  <c r="K1088" i="4"/>
  <c r="I1088" i="4"/>
  <c r="G1088" i="4"/>
  <c r="BB1088" i="4" s="1"/>
  <c r="BE1082" i="4"/>
  <c r="BD1082" i="4"/>
  <c r="BC1082" i="4"/>
  <c r="BA1082" i="4"/>
  <c r="K1082" i="4"/>
  <c r="I1082" i="4"/>
  <c r="G1082" i="4"/>
  <c r="BB1082" i="4" s="1"/>
  <c r="BE1076" i="4"/>
  <c r="BD1076" i="4"/>
  <c r="BC1076" i="4"/>
  <c r="BA1076" i="4"/>
  <c r="K1076" i="4"/>
  <c r="I1076" i="4"/>
  <c r="G1076" i="4"/>
  <c r="BB1076" i="4" s="1"/>
  <c r="BE1068" i="4"/>
  <c r="BD1068" i="4"/>
  <c r="BC1068" i="4"/>
  <c r="BA1068" i="4"/>
  <c r="K1068" i="4"/>
  <c r="I1068" i="4"/>
  <c r="G1068" i="4"/>
  <c r="BB1068" i="4" s="1"/>
  <c r="B29" i="3"/>
  <c r="A29" i="3"/>
  <c r="I1117" i="4"/>
  <c r="BE1065" i="4"/>
  <c r="BE1066" i="4" s="1"/>
  <c r="I28" i="3" s="1"/>
  <c r="BD1065" i="4"/>
  <c r="BD1066" i="4" s="1"/>
  <c r="H28" i="3" s="1"/>
  <c r="BC1065" i="4"/>
  <c r="BC1066" i="4" s="1"/>
  <c r="G28" i="3" s="1"/>
  <c r="BB1065" i="4"/>
  <c r="K1065" i="4"/>
  <c r="K1066" i="4" s="1"/>
  <c r="I1065" i="4"/>
  <c r="I1066" i="4" s="1"/>
  <c r="G1065" i="4"/>
  <c r="BA1065" i="4" s="1"/>
  <c r="BA1066" i="4" s="1"/>
  <c r="E28" i="3" s="1"/>
  <c r="B28" i="3"/>
  <c r="A28" i="3"/>
  <c r="BB1066" i="4"/>
  <c r="F28" i="3" s="1"/>
  <c r="G1066" i="4"/>
  <c r="BE1060" i="4"/>
  <c r="BD1060" i="4"/>
  <c r="BC1060" i="4"/>
  <c r="BB1060" i="4"/>
  <c r="K1060" i="4"/>
  <c r="I1060" i="4"/>
  <c r="G1060" i="4"/>
  <c r="BA1060" i="4" s="1"/>
  <c r="BE1057" i="4"/>
  <c r="BD1057" i="4"/>
  <c r="BC1057" i="4"/>
  <c r="BB1057" i="4"/>
  <c r="K1057" i="4"/>
  <c r="I1057" i="4"/>
  <c r="G1057" i="4"/>
  <c r="BA1057" i="4" s="1"/>
  <c r="BE1056" i="4"/>
  <c r="BD1056" i="4"/>
  <c r="BC1056" i="4"/>
  <c r="BB1056" i="4"/>
  <c r="K1056" i="4"/>
  <c r="I1056" i="4"/>
  <c r="G1056" i="4"/>
  <c r="BA1056" i="4" s="1"/>
  <c r="BE1054" i="4"/>
  <c r="BD1054" i="4"/>
  <c r="BC1054" i="4"/>
  <c r="BB1054" i="4"/>
  <c r="K1054" i="4"/>
  <c r="I1054" i="4"/>
  <c r="G1054" i="4"/>
  <c r="BA1054" i="4" s="1"/>
  <c r="BE1053" i="4"/>
  <c r="BD1053" i="4"/>
  <c r="BC1053" i="4"/>
  <c r="BB1053" i="4"/>
  <c r="K1053" i="4"/>
  <c r="I1053" i="4"/>
  <c r="G1053" i="4"/>
  <c r="BA1053" i="4" s="1"/>
  <c r="BE1050" i="4"/>
  <c r="BD1050" i="4"/>
  <c r="BC1050" i="4"/>
  <c r="BB1050" i="4"/>
  <c r="K1050" i="4"/>
  <c r="I1050" i="4"/>
  <c r="G1050" i="4"/>
  <c r="BA1050" i="4" s="1"/>
  <c r="BE1043" i="4"/>
  <c r="BD1043" i="4"/>
  <c r="BC1043" i="4"/>
  <c r="BB1043" i="4"/>
  <c r="K1043" i="4"/>
  <c r="I1043" i="4"/>
  <c r="G1043" i="4"/>
  <c r="BA1043" i="4" s="1"/>
  <c r="BE1035" i="4"/>
  <c r="BD1035" i="4"/>
  <c r="BC1035" i="4"/>
  <c r="BB1035" i="4"/>
  <c r="K1035" i="4"/>
  <c r="I1035" i="4"/>
  <c r="G1035" i="4"/>
  <c r="BA1035" i="4" s="1"/>
  <c r="BE1032" i="4"/>
  <c r="BD1032" i="4"/>
  <c r="BC1032" i="4"/>
  <c r="BB1032" i="4"/>
  <c r="K1032" i="4"/>
  <c r="I1032" i="4"/>
  <c r="G1032" i="4"/>
  <c r="BA1032" i="4" s="1"/>
  <c r="BE1029" i="4"/>
  <c r="BD1029" i="4"/>
  <c r="BC1029" i="4"/>
  <c r="BB1029" i="4"/>
  <c r="K1029" i="4"/>
  <c r="I1029" i="4"/>
  <c r="G1029" i="4"/>
  <c r="BA1029" i="4" s="1"/>
  <c r="BE1026" i="4"/>
  <c r="BD1026" i="4"/>
  <c r="BC1026" i="4"/>
  <c r="BB1026" i="4"/>
  <c r="K1026" i="4"/>
  <c r="I1026" i="4"/>
  <c r="G1026" i="4"/>
  <c r="BA1026" i="4" s="1"/>
  <c r="BE1023" i="4"/>
  <c r="BD1023" i="4"/>
  <c r="BC1023" i="4"/>
  <c r="BB1023" i="4"/>
  <c r="K1023" i="4"/>
  <c r="I1023" i="4"/>
  <c r="G1023" i="4"/>
  <c r="BA1023" i="4" s="1"/>
  <c r="BE1022" i="4"/>
  <c r="BD1022" i="4"/>
  <c r="BC1022" i="4"/>
  <c r="BB1022" i="4"/>
  <c r="K1022" i="4"/>
  <c r="I1022" i="4"/>
  <c r="G1022" i="4"/>
  <c r="BA1022" i="4" s="1"/>
  <c r="BE1019" i="4"/>
  <c r="BD1019" i="4"/>
  <c r="BC1019" i="4"/>
  <c r="BB1019" i="4"/>
  <c r="K1019" i="4"/>
  <c r="I1019" i="4"/>
  <c r="G1019" i="4"/>
  <c r="BA1019" i="4" s="1"/>
  <c r="BE1016" i="4"/>
  <c r="BD1016" i="4"/>
  <c r="BC1016" i="4"/>
  <c r="BB1016" i="4"/>
  <c r="K1016" i="4"/>
  <c r="I1016" i="4"/>
  <c r="G1016" i="4"/>
  <c r="BA1016" i="4" s="1"/>
  <c r="BE1013" i="4"/>
  <c r="BD1013" i="4"/>
  <c r="BC1013" i="4"/>
  <c r="BB1013" i="4"/>
  <c r="K1013" i="4"/>
  <c r="I1013" i="4"/>
  <c r="G1013" i="4"/>
  <c r="BA1013" i="4" s="1"/>
  <c r="BE1008" i="4"/>
  <c r="BD1008" i="4"/>
  <c r="BC1008" i="4"/>
  <c r="BB1008" i="4"/>
  <c r="K1008" i="4"/>
  <c r="I1008" i="4"/>
  <c r="G1008" i="4"/>
  <c r="BA1008" i="4" s="1"/>
  <c r="BE1005" i="4"/>
  <c r="BD1005" i="4"/>
  <c r="BC1005" i="4"/>
  <c r="BB1005" i="4"/>
  <c r="K1005" i="4"/>
  <c r="I1005" i="4"/>
  <c r="G1005" i="4"/>
  <c r="BA1005" i="4" s="1"/>
  <c r="BE1004" i="4"/>
  <c r="BD1004" i="4"/>
  <c r="BC1004" i="4"/>
  <c r="BB1004" i="4"/>
  <c r="K1004" i="4"/>
  <c r="I1004" i="4"/>
  <c r="G1004" i="4"/>
  <c r="BA1004" i="4" s="1"/>
  <c r="BE1001" i="4"/>
  <c r="BD1001" i="4"/>
  <c r="BC1001" i="4"/>
  <c r="BB1001" i="4"/>
  <c r="K1001" i="4"/>
  <c r="I1001" i="4"/>
  <c r="G1001" i="4"/>
  <c r="BA1001" i="4" s="1"/>
  <c r="BE997" i="4"/>
  <c r="BD997" i="4"/>
  <c r="BC997" i="4"/>
  <c r="BB997" i="4"/>
  <c r="K997" i="4"/>
  <c r="I997" i="4"/>
  <c r="G997" i="4"/>
  <c r="BA997" i="4" s="1"/>
  <c r="BE994" i="4"/>
  <c r="BD994" i="4"/>
  <c r="BC994" i="4"/>
  <c r="BB994" i="4"/>
  <c r="K994" i="4"/>
  <c r="I994" i="4"/>
  <c r="G994" i="4"/>
  <c r="BA994" i="4" s="1"/>
  <c r="BE991" i="4"/>
  <c r="BD991" i="4"/>
  <c r="BC991" i="4"/>
  <c r="BB991" i="4"/>
  <c r="K991" i="4"/>
  <c r="I991" i="4"/>
  <c r="G991" i="4"/>
  <c r="BA991" i="4" s="1"/>
  <c r="BE988" i="4"/>
  <c r="BD988" i="4"/>
  <c r="BC988" i="4"/>
  <c r="BB988" i="4"/>
  <c r="K988" i="4"/>
  <c r="I988" i="4"/>
  <c r="G988" i="4"/>
  <c r="BA988" i="4" s="1"/>
  <c r="BE985" i="4"/>
  <c r="BD985" i="4"/>
  <c r="BC985" i="4"/>
  <c r="BB985" i="4"/>
  <c r="K985" i="4"/>
  <c r="I985" i="4"/>
  <c r="G985" i="4"/>
  <c r="BA985" i="4" s="1"/>
  <c r="BE982" i="4"/>
  <c r="BD982" i="4"/>
  <c r="BC982" i="4"/>
  <c r="BB982" i="4"/>
  <c r="K982" i="4"/>
  <c r="I982" i="4"/>
  <c r="G982" i="4"/>
  <c r="BA982" i="4" s="1"/>
  <c r="BE979" i="4"/>
  <c r="BD979" i="4"/>
  <c r="BC979" i="4"/>
  <c r="BB979" i="4"/>
  <c r="K979" i="4"/>
  <c r="I979" i="4"/>
  <c r="G979" i="4"/>
  <c r="BA979" i="4" s="1"/>
  <c r="BE978" i="4"/>
  <c r="BD978" i="4"/>
  <c r="BC978" i="4"/>
  <c r="BB978" i="4"/>
  <c r="K978" i="4"/>
  <c r="I978" i="4"/>
  <c r="G978" i="4"/>
  <c r="BA978" i="4" s="1"/>
  <c r="BE973" i="4"/>
  <c r="BD973" i="4"/>
  <c r="BC973" i="4"/>
  <c r="BB973" i="4"/>
  <c r="K973" i="4"/>
  <c r="I973" i="4"/>
  <c r="G973" i="4"/>
  <c r="BA973" i="4" s="1"/>
  <c r="BE970" i="4"/>
  <c r="BD970" i="4"/>
  <c r="BC970" i="4"/>
  <c r="BB970" i="4"/>
  <c r="K970" i="4"/>
  <c r="I970" i="4"/>
  <c r="G970" i="4"/>
  <c r="BA970" i="4" s="1"/>
  <c r="BE967" i="4"/>
  <c r="BD967" i="4"/>
  <c r="BC967" i="4"/>
  <c r="BB967" i="4"/>
  <c r="K967" i="4"/>
  <c r="I967" i="4"/>
  <c r="G967" i="4"/>
  <c r="BA967" i="4" s="1"/>
  <c r="BE964" i="4"/>
  <c r="BD964" i="4"/>
  <c r="BC964" i="4"/>
  <c r="BB964" i="4"/>
  <c r="K964" i="4"/>
  <c r="I964" i="4"/>
  <c r="G964" i="4"/>
  <c r="BA964" i="4" s="1"/>
  <c r="BE961" i="4"/>
  <c r="BD961" i="4"/>
  <c r="BC961" i="4"/>
  <c r="BB961" i="4"/>
  <c r="K961" i="4"/>
  <c r="I961" i="4"/>
  <c r="G961" i="4"/>
  <c r="BA961" i="4" s="1"/>
  <c r="BE958" i="4"/>
  <c r="BD958" i="4"/>
  <c r="BC958" i="4"/>
  <c r="BB958" i="4"/>
  <c r="K958" i="4"/>
  <c r="I958" i="4"/>
  <c r="G958" i="4"/>
  <c r="BA958" i="4" s="1"/>
  <c r="BE955" i="4"/>
  <c r="BD955" i="4"/>
  <c r="BC955" i="4"/>
  <c r="BB955" i="4"/>
  <c r="K955" i="4"/>
  <c r="I955" i="4"/>
  <c r="G955" i="4"/>
  <c r="BA955" i="4" s="1"/>
  <c r="BE952" i="4"/>
  <c r="BD952" i="4"/>
  <c r="BC952" i="4"/>
  <c r="BB952" i="4"/>
  <c r="K952" i="4"/>
  <c r="I952" i="4"/>
  <c r="G952" i="4"/>
  <c r="BA952" i="4" s="1"/>
  <c r="BE949" i="4"/>
  <c r="BD949" i="4"/>
  <c r="BC949" i="4"/>
  <c r="BB949" i="4"/>
  <c r="K949" i="4"/>
  <c r="I949" i="4"/>
  <c r="G949" i="4"/>
  <c r="BA949" i="4" s="1"/>
  <c r="BE946" i="4"/>
  <c r="BD946" i="4"/>
  <c r="BC946" i="4"/>
  <c r="BB946" i="4"/>
  <c r="K946" i="4"/>
  <c r="I946" i="4"/>
  <c r="G946" i="4"/>
  <c r="BA946" i="4" s="1"/>
  <c r="BE943" i="4"/>
  <c r="BD943" i="4"/>
  <c r="BC943" i="4"/>
  <c r="BB943" i="4"/>
  <c r="K943" i="4"/>
  <c r="I943" i="4"/>
  <c r="G943" i="4"/>
  <c r="BA943" i="4" s="1"/>
  <c r="BE940" i="4"/>
  <c r="BD940" i="4"/>
  <c r="BC940" i="4"/>
  <c r="BB940" i="4"/>
  <c r="K940" i="4"/>
  <c r="I940" i="4"/>
  <c r="G940" i="4"/>
  <c r="BA940" i="4" s="1"/>
  <c r="BE937" i="4"/>
  <c r="BD937" i="4"/>
  <c r="BC937" i="4"/>
  <c r="BB937" i="4"/>
  <c r="K937" i="4"/>
  <c r="I937" i="4"/>
  <c r="G937" i="4"/>
  <c r="BA937" i="4" s="1"/>
  <c r="BE934" i="4"/>
  <c r="BD934" i="4"/>
  <c r="BC934" i="4"/>
  <c r="BB934" i="4"/>
  <c r="K934" i="4"/>
  <c r="I934" i="4"/>
  <c r="G934" i="4"/>
  <c r="BA934" i="4" s="1"/>
  <c r="BE931" i="4"/>
  <c r="BD931" i="4"/>
  <c r="BC931" i="4"/>
  <c r="BB931" i="4"/>
  <c r="K931" i="4"/>
  <c r="I931" i="4"/>
  <c r="G931" i="4"/>
  <c r="BA931" i="4" s="1"/>
  <c r="BE927" i="4"/>
  <c r="BD927" i="4"/>
  <c r="BC927" i="4"/>
  <c r="BB927" i="4"/>
  <c r="K927" i="4"/>
  <c r="I927" i="4"/>
  <c r="G927" i="4"/>
  <c r="BA927" i="4" s="1"/>
  <c r="BE922" i="4"/>
  <c r="BD922" i="4"/>
  <c r="BC922" i="4"/>
  <c r="BB922" i="4"/>
  <c r="K922" i="4"/>
  <c r="I922" i="4"/>
  <c r="G922" i="4"/>
  <c r="BA922" i="4" s="1"/>
  <c r="BE917" i="4"/>
  <c r="BD917" i="4"/>
  <c r="BC917" i="4"/>
  <c r="BB917" i="4"/>
  <c r="K917" i="4"/>
  <c r="I917" i="4"/>
  <c r="G917" i="4"/>
  <c r="BA917" i="4" s="1"/>
  <c r="BE914" i="4"/>
  <c r="BD914" i="4"/>
  <c r="BC914" i="4"/>
  <c r="BB914" i="4"/>
  <c r="K914" i="4"/>
  <c r="I914" i="4"/>
  <c r="G914" i="4"/>
  <c r="BA914" i="4" s="1"/>
  <c r="BE911" i="4"/>
  <c r="BD911" i="4"/>
  <c r="BC911" i="4"/>
  <c r="BB911" i="4"/>
  <c r="K911" i="4"/>
  <c r="I911" i="4"/>
  <c r="G911" i="4"/>
  <c r="BA911" i="4" s="1"/>
  <c r="BE908" i="4"/>
  <c r="BD908" i="4"/>
  <c r="BC908" i="4"/>
  <c r="BB908" i="4"/>
  <c r="K908" i="4"/>
  <c r="I908" i="4"/>
  <c r="G908" i="4"/>
  <c r="BA908" i="4" s="1"/>
  <c r="BE905" i="4"/>
  <c r="BD905" i="4"/>
  <c r="BC905" i="4"/>
  <c r="BB905" i="4"/>
  <c r="K905" i="4"/>
  <c r="I905" i="4"/>
  <c r="G905" i="4"/>
  <c r="BA905" i="4" s="1"/>
  <c r="BE904" i="4"/>
  <c r="BD904" i="4"/>
  <c r="BC904" i="4"/>
  <c r="BB904" i="4"/>
  <c r="K904" i="4"/>
  <c r="I904" i="4"/>
  <c r="G904" i="4"/>
  <c r="BA904" i="4" s="1"/>
  <c r="BE903" i="4"/>
  <c r="BD903" i="4"/>
  <c r="BC903" i="4"/>
  <c r="BB903" i="4"/>
  <c r="K903" i="4"/>
  <c r="I903" i="4"/>
  <c r="G903" i="4"/>
  <c r="BA903" i="4" s="1"/>
  <c r="BE894" i="4"/>
  <c r="BD894" i="4"/>
  <c r="BC894" i="4"/>
  <c r="BB894" i="4"/>
  <c r="K894" i="4"/>
  <c r="I894" i="4"/>
  <c r="G894" i="4"/>
  <c r="BA894" i="4" s="1"/>
  <c r="BE889" i="4"/>
  <c r="BD889" i="4"/>
  <c r="BC889" i="4"/>
  <c r="BB889" i="4"/>
  <c r="K889" i="4"/>
  <c r="I889" i="4"/>
  <c r="G889" i="4"/>
  <c r="BA889" i="4" s="1"/>
  <c r="BE886" i="4"/>
  <c r="BD886" i="4"/>
  <c r="BC886" i="4"/>
  <c r="BB886" i="4"/>
  <c r="K886" i="4"/>
  <c r="I886" i="4"/>
  <c r="G886" i="4"/>
  <c r="BA886" i="4" s="1"/>
  <c r="BE883" i="4"/>
  <c r="BD883" i="4"/>
  <c r="BC883" i="4"/>
  <c r="BB883" i="4"/>
  <c r="K883" i="4"/>
  <c r="I883" i="4"/>
  <c r="G883" i="4"/>
  <c r="BA883" i="4" s="1"/>
  <c r="BE880" i="4"/>
  <c r="BD880" i="4"/>
  <c r="BC880" i="4"/>
  <c r="BB880" i="4"/>
  <c r="K880" i="4"/>
  <c r="I880" i="4"/>
  <c r="G880" i="4"/>
  <c r="BA880" i="4" s="1"/>
  <c r="BE872" i="4"/>
  <c r="BD872" i="4"/>
  <c r="BC872" i="4"/>
  <c r="BB872" i="4"/>
  <c r="K872" i="4"/>
  <c r="I872" i="4"/>
  <c r="G872" i="4"/>
  <c r="BA872" i="4" s="1"/>
  <c r="BE868" i="4"/>
  <c r="BD868" i="4"/>
  <c r="BC868" i="4"/>
  <c r="BB868" i="4"/>
  <c r="K868" i="4"/>
  <c r="I868" i="4"/>
  <c r="G868" i="4"/>
  <c r="BA868" i="4" s="1"/>
  <c r="BE862" i="4"/>
  <c r="BD862" i="4"/>
  <c r="BC862" i="4"/>
  <c r="BB862" i="4"/>
  <c r="K862" i="4"/>
  <c r="I862" i="4"/>
  <c r="G862" i="4"/>
  <c r="BA862" i="4" s="1"/>
  <c r="BE856" i="4"/>
  <c r="BD856" i="4"/>
  <c r="BC856" i="4"/>
  <c r="BB856" i="4"/>
  <c r="K856" i="4"/>
  <c r="I856" i="4"/>
  <c r="G856" i="4"/>
  <c r="BA856" i="4" s="1"/>
  <c r="BE852" i="4"/>
  <c r="BD852" i="4"/>
  <c r="BC852" i="4"/>
  <c r="BB852" i="4"/>
  <c r="K852" i="4"/>
  <c r="I852" i="4"/>
  <c r="G852" i="4"/>
  <c r="BA852" i="4" s="1"/>
  <c r="BE849" i="4"/>
  <c r="BD849" i="4"/>
  <c r="BC849" i="4"/>
  <c r="BB849" i="4"/>
  <c r="K849" i="4"/>
  <c r="I849" i="4"/>
  <c r="G849" i="4"/>
  <c r="BA849" i="4" s="1"/>
  <c r="BE844" i="4"/>
  <c r="BD844" i="4"/>
  <c r="BC844" i="4"/>
  <c r="BB844" i="4"/>
  <c r="K844" i="4"/>
  <c r="I844" i="4"/>
  <c r="G844" i="4"/>
  <c r="BA844" i="4" s="1"/>
  <c r="BE841" i="4"/>
  <c r="BD841" i="4"/>
  <c r="BC841" i="4"/>
  <c r="BB841" i="4"/>
  <c r="BA841" i="4"/>
  <c r="K841" i="4"/>
  <c r="I841" i="4"/>
  <c r="I1063" i="4" s="1"/>
  <c r="G841" i="4"/>
  <c r="B27" i="3"/>
  <c r="A27" i="3"/>
  <c r="K1063" i="4"/>
  <c r="BE838" i="4"/>
  <c r="BD838" i="4"/>
  <c r="BC838" i="4"/>
  <c r="BB838" i="4"/>
  <c r="K838" i="4"/>
  <c r="I838" i="4"/>
  <c r="G838" i="4"/>
  <c r="BA838" i="4" s="1"/>
  <c r="BE837" i="4"/>
  <c r="BD837" i="4"/>
  <c r="BC837" i="4"/>
  <c r="BB837" i="4"/>
  <c r="K837" i="4"/>
  <c r="I837" i="4"/>
  <c r="G837" i="4"/>
  <c r="BA837" i="4" s="1"/>
  <c r="BE836" i="4"/>
  <c r="BD836" i="4"/>
  <c r="BC836" i="4"/>
  <c r="BB836" i="4"/>
  <c r="K836" i="4"/>
  <c r="I836" i="4"/>
  <c r="G836" i="4"/>
  <c r="BA836" i="4" s="1"/>
  <c r="BE835" i="4"/>
  <c r="BD835" i="4"/>
  <c r="BC835" i="4"/>
  <c r="BB835" i="4"/>
  <c r="K835" i="4"/>
  <c r="I835" i="4"/>
  <c r="G835" i="4"/>
  <c r="BA835" i="4" s="1"/>
  <c r="BE834" i="4"/>
  <c r="BD834" i="4"/>
  <c r="BC834" i="4"/>
  <c r="BB834" i="4"/>
  <c r="K834" i="4"/>
  <c r="I834" i="4"/>
  <c r="G834" i="4"/>
  <c r="BA834" i="4" s="1"/>
  <c r="BE833" i="4"/>
  <c r="BD833" i="4"/>
  <c r="BC833" i="4"/>
  <c r="BB833" i="4"/>
  <c r="K833" i="4"/>
  <c r="I833" i="4"/>
  <c r="G833" i="4"/>
  <c r="BA833" i="4" s="1"/>
  <c r="BE828" i="4"/>
  <c r="BD828" i="4"/>
  <c r="BC828" i="4"/>
  <c r="BB828" i="4"/>
  <c r="K828" i="4"/>
  <c r="I828" i="4"/>
  <c r="G828" i="4"/>
  <c r="BA828" i="4" s="1"/>
  <c r="BE821" i="4"/>
  <c r="BD821" i="4"/>
  <c r="BC821" i="4"/>
  <c r="BB821" i="4"/>
  <c r="K821" i="4"/>
  <c r="I821" i="4"/>
  <c r="G821" i="4"/>
  <c r="BA821" i="4" s="1"/>
  <c r="BE814" i="4"/>
  <c r="BD814" i="4"/>
  <c r="BC814" i="4"/>
  <c r="BB814" i="4"/>
  <c r="K814" i="4"/>
  <c r="I814" i="4"/>
  <c r="G814" i="4"/>
  <c r="BA814" i="4" s="1"/>
  <c r="BE807" i="4"/>
  <c r="BD807" i="4"/>
  <c r="BC807" i="4"/>
  <c r="BB807" i="4"/>
  <c r="K807" i="4"/>
  <c r="I807" i="4"/>
  <c r="G807" i="4"/>
  <c r="BA807" i="4" s="1"/>
  <c r="BE803" i="4"/>
  <c r="BD803" i="4"/>
  <c r="BC803" i="4"/>
  <c r="BB803" i="4"/>
  <c r="BB839" i="4" s="1"/>
  <c r="F26" i="3" s="1"/>
  <c r="K803" i="4"/>
  <c r="I803" i="4"/>
  <c r="G803" i="4"/>
  <c r="BA803" i="4" s="1"/>
  <c r="B26" i="3"/>
  <c r="A26" i="3"/>
  <c r="BE839" i="4"/>
  <c r="I26" i="3" s="1"/>
  <c r="I839" i="4"/>
  <c r="BE798" i="4"/>
  <c r="BD798" i="4"/>
  <c r="BC798" i="4"/>
  <c r="BB798" i="4"/>
  <c r="K798" i="4"/>
  <c r="I798" i="4"/>
  <c r="G798" i="4"/>
  <c r="BA798" i="4" s="1"/>
  <c r="BE797" i="4"/>
  <c r="BD797" i="4"/>
  <c r="BC797" i="4"/>
  <c r="BB797" i="4"/>
  <c r="K797" i="4"/>
  <c r="I797" i="4"/>
  <c r="G797" i="4"/>
  <c r="BA797" i="4" s="1"/>
  <c r="BE796" i="4"/>
  <c r="BD796" i="4"/>
  <c r="BC796" i="4"/>
  <c r="BB796" i="4"/>
  <c r="K796" i="4"/>
  <c r="I796" i="4"/>
  <c r="G796" i="4"/>
  <c r="BA796" i="4" s="1"/>
  <c r="BE795" i="4"/>
  <c r="BD795" i="4"/>
  <c r="BC795" i="4"/>
  <c r="BB795" i="4"/>
  <c r="K795" i="4"/>
  <c r="I795" i="4"/>
  <c r="G795" i="4"/>
  <c r="BA795" i="4" s="1"/>
  <c r="BE792" i="4"/>
  <c r="BD792" i="4"/>
  <c r="BC792" i="4"/>
  <c r="BB792" i="4"/>
  <c r="K792" i="4"/>
  <c r="I792" i="4"/>
  <c r="G792" i="4"/>
  <c r="BA792" i="4" s="1"/>
  <c r="BE785" i="4"/>
  <c r="BD785" i="4"/>
  <c r="BC785" i="4"/>
  <c r="BB785" i="4"/>
  <c r="K785" i="4"/>
  <c r="I785" i="4"/>
  <c r="G785" i="4"/>
  <c r="BA785" i="4" s="1"/>
  <c r="BE784" i="4"/>
  <c r="BD784" i="4"/>
  <c r="BC784" i="4"/>
  <c r="BB784" i="4"/>
  <c r="K784" i="4"/>
  <c r="I784" i="4"/>
  <c r="G784" i="4"/>
  <c r="BA784" i="4" s="1"/>
  <c r="BE782" i="4"/>
  <c r="BD782" i="4"/>
  <c r="BC782" i="4"/>
  <c r="BB782" i="4"/>
  <c r="K782" i="4"/>
  <c r="I782" i="4"/>
  <c r="G782" i="4"/>
  <c r="BA782" i="4" s="1"/>
  <c r="BE778" i="4"/>
  <c r="BD778" i="4"/>
  <c r="BC778" i="4"/>
  <c r="BB778" i="4"/>
  <c r="BB801" i="4" s="1"/>
  <c r="F25" i="3" s="1"/>
  <c r="K778" i="4"/>
  <c r="K801" i="4" s="1"/>
  <c r="I778" i="4"/>
  <c r="I801" i="4" s="1"/>
  <c r="G778" i="4"/>
  <c r="BA778" i="4" s="1"/>
  <c r="B25" i="3"/>
  <c r="A25" i="3"/>
  <c r="BD770" i="4"/>
  <c r="BD776" i="4" s="1"/>
  <c r="H24" i="3" s="1"/>
  <c r="BC770" i="4"/>
  <c r="BB770" i="4"/>
  <c r="BB776" i="4" s="1"/>
  <c r="F24" i="3" s="1"/>
  <c r="BA770" i="4"/>
  <c r="BA776" i="4" s="1"/>
  <c r="E24" i="3" s="1"/>
  <c r="K770" i="4"/>
  <c r="K776" i="4" s="1"/>
  <c r="I770" i="4"/>
  <c r="G770" i="4"/>
  <c r="G776" i="4" s="1"/>
  <c r="B24" i="3"/>
  <c r="A24" i="3"/>
  <c r="BC776" i="4"/>
  <c r="G24" i="3" s="1"/>
  <c r="I776" i="4"/>
  <c r="BE767" i="4"/>
  <c r="BD767" i="4"/>
  <c r="BC767" i="4"/>
  <c r="BB767" i="4"/>
  <c r="K767" i="4"/>
  <c r="I767" i="4"/>
  <c r="G767" i="4"/>
  <c r="BA767" i="4" s="1"/>
  <c r="BE766" i="4"/>
  <c r="BD766" i="4"/>
  <c r="BC766" i="4"/>
  <c r="BB766" i="4"/>
  <c r="K766" i="4"/>
  <c r="I766" i="4"/>
  <c r="G766" i="4"/>
  <c r="BA766" i="4" s="1"/>
  <c r="BE763" i="4"/>
  <c r="BD763" i="4"/>
  <c r="BC763" i="4"/>
  <c r="BB763" i="4"/>
  <c r="K763" i="4"/>
  <c r="I763" i="4"/>
  <c r="G763" i="4"/>
  <c r="BA763" i="4" s="1"/>
  <c r="BE760" i="4"/>
  <c r="BD760" i="4"/>
  <c r="BC760" i="4"/>
  <c r="BB760" i="4"/>
  <c r="K760" i="4"/>
  <c r="I760" i="4"/>
  <c r="G760" i="4"/>
  <c r="BA760" i="4" s="1"/>
  <c r="BE757" i="4"/>
  <c r="BD757" i="4"/>
  <c r="BC757" i="4"/>
  <c r="BB757" i="4"/>
  <c r="K757" i="4"/>
  <c r="I757" i="4"/>
  <c r="G757" i="4"/>
  <c r="BA757" i="4" s="1"/>
  <c r="BE754" i="4"/>
  <c r="BD754" i="4"/>
  <c r="BC754" i="4"/>
  <c r="BB754" i="4"/>
  <c r="K754" i="4"/>
  <c r="I754" i="4"/>
  <c r="G754" i="4"/>
  <c r="BA754" i="4" s="1"/>
  <c r="BE753" i="4"/>
  <c r="BD753" i="4"/>
  <c r="BC753" i="4"/>
  <c r="BB753" i="4"/>
  <c r="K753" i="4"/>
  <c r="I753" i="4"/>
  <c r="G753" i="4"/>
  <c r="BA753" i="4" s="1"/>
  <c r="BE752" i="4"/>
  <c r="BE768" i="4" s="1"/>
  <c r="I23" i="3" s="1"/>
  <c r="BD752" i="4"/>
  <c r="BC752" i="4"/>
  <c r="BB752" i="4"/>
  <c r="K752" i="4"/>
  <c r="K768" i="4" s="1"/>
  <c r="I752" i="4"/>
  <c r="I768" i="4" s="1"/>
  <c r="G752" i="4"/>
  <c r="B23" i="3"/>
  <c r="A23" i="3"/>
  <c r="BE745" i="4"/>
  <c r="BD745" i="4"/>
  <c r="BC745" i="4"/>
  <c r="BB745" i="4"/>
  <c r="K745" i="4"/>
  <c r="I745" i="4"/>
  <c r="G745" i="4"/>
  <c r="BA745" i="4" s="1"/>
  <c r="BE743" i="4"/>
  <c r="BD743" i="4"/>
  <c r="BC743" i="4"/>
  <c r="BB743" i="4"/>
  <c r="K743" i="4"/>
  <c r="I743" i="4"/>
  <c r="G743" i="4"/>
  <c r="BA743" i="4" s="1"/>
  <c r="BE738" i="4"/>
  <c r="BD738" i="4"/>
  <c r="BC738" i="4"/>
  <c r="BC750" i="4" s="1"/>
  <c r="G22" i="3" s="1"/>
  <c r="BB738" i="4"/>
  <c r="K738" i="4"/>
  <c r="I738" i="4"/>
  <c r="G738" i="4"/>
  <c r="BA738" i="4" s="1"/>
  <c r="BE735" i="4"/>
  <c r="BD735" i="4"/>
  <c r="BC735" i="4"/>
  <c r="BB735" i="4"/>
  <c r="K735" i="4"/>
  <c r="I735" i="4"/>
  <c r="G735" i="4"/>
  <c r="BA735" i="4" s="1"/>
  <c r="BE732" i="4"/>
  <c r="BD732" i="4"/>
  <c r="BC732" i="4"/>
  <c r="BB732" i="4"/>
  <c r="K732" i="4"/>
  <c r="K750" i="4" s="1"/>
  <c r="I732" i="4"/>
  <c r="I750" i="4" s="1"/>
  <c r="G732" i="4"/>
  <c r="BA732" i="4" s="1"/>
  <c r="B22" i="3"/>
  <c r="A22" i="3"/>
  <c r="BE750" i="4"/>
  <c r="I22" i="3" s="1"/>
  <c r="BE729" i="4"/>
  <c r="BD729" i="4"/>
  <c r="BC729" i="4"/>
  <c r="BB729" i="4"/>
  <c r="BA729" i="4"/>
  <c r="K729" i="4"/>
  <c r="I729" i="4"/>
  <c r="G729" i="4"/>
  <c r="BE728" i="4"/>
  <c r="BD728" i="4"/>
  <c r="BC728" i="4"/>
  <c r="BB728" i="4"/>
  <c r="BA728" i="4"/>
  <c r="K728" i="4"/>
  <c r="I728" i="4"/>
  <c r="G728" i="4"/>
  <c r="BE727" i="4"/>
  <c r="BD727" i="4"/>
  <c r="BC727" i="4"/>
  <c r="BB727" i="4"/>
  <c r="BA727" i="4"/>
  <c r="K727" i="4"/>
  <c r="I727" i="4"/>
  <c r="G727" i="4"/>
  <c r="BE726" i="4"/>
  <c r="BD726" i="4"/>
  <c r="BC726" i="4"/>
  <c r="BB726" i="4"/>
  <c r="BA726" i="4"/>
  <c r="K726" i="4"/>
  <c r="I726" i="4"/>
  <c r="G726" i="4"/>
  <c r="BE722" i="4"/>
  <c r="BD722" i="4"/>
  <c r="BC722" i="4"/>
  <c r="BB722" i="4"/>
  <c r="BB730" i="4" s="1"/>
  <c r="F21" i="3" s="1"/>
  <c r="BA722" i="4"/>
  <c r="K722" i="4"/>
  <c r="I722" i="4"/>
  <c r="G722" i="4"/>
  <c r="BE714" i="4"/>
  <c r="BD714" i="4"/>
  <c r="BC714" i="4"/>
  <c r="BB714" i="4"/>
  <c r="BA714" i="4"/>
  <c r="K714" i="4"/>
  <c r="I714" i="4"/>
  <c r="G714" i="4"/>
  <c r="BE709" i="4"/>
  <c r="BE730" i="4" s="1"/>
  <c r="I21" i="3" s="1"/>
  <c r="BD709" i="4"/>
  <c r="BD730" i="4" s="1"/>
  <c r="H21" i="3" s="1"/>
  <c r="BC709" i="4"/>
  <c r="BB709" i="4"/>
  <c r="BA709" i="4"/>
  <c r="BA730" i="4" s="1"/>
  <c r="E21" i="3" s="1"/>
  <c r="K709" i="4"/>
  <c r="I709" i="4"/>
  <c r="I730" i="4" s="1"/>
  <c r="G709" i="4"/>
  <c r="B21" i="3"/>
  <c r="A21" i="3"/>
  <c r="K730" i="4"/>
  <c r="G730" i="4"/>
  <c r="BE702" i="4"/>
  <c r="BE707" i="4" s="1"/>
  <c r="I20" i="3" s="1"/>
  <c r="BD702" i="4"/>
  <c r="BC702" i="4"/>
  <c r="BB702" i="4"/>
  <c r="K702" i="4"/>
  <c r="I702" i="4"/>
  <c r="G702" i="4"/>
  <c r="BA702" i="4" s="1"/>
  <c r="BE699" i="4"/>
  <c r="BD699" i="4"/>
  <c r="BC699" i="4"/>
  <c r="BB699" i="4"/>
  <c r="K699" i="4"/>
  <c r="I699" i="4"/>
  <c r="G699" i="4"/>
  <c r="BA699" i="4" s="1"/>
  <c r="BE698" i="4"/>
  <c r="BD698" i="4"/>
  <c r="BC698" i="4"/>
  <c r="BB698" i="4"/>
  <c r="K698" i="4"/>
  <c r="I698" i="4"/>
  <c r="G698" i="4"/>
  <c r="BA698" i="4" s="1"/>
  <c r="BE688" i="4"/>
  <c r="BD688" i="4"/>
  <c r="BC688" i="4"/>
  <c r="BB688" i="4"/>
  <c r="BB707" i="4" s="1"/>
  <c r="F20" i="3" s="1"/>
  <c r="K688" i="4"/>
  <c r="I688" i="4"/>
  <c r="I707" i="4" s="1"/>
  <c r="G688" i="4"/>
  <c r="B20" i="3"/>
  <c r="A20" i="3"/>
  <c r="BC707" i="4"/>
  <c r="G20" i="3" s="1"/>
  <c r="BE683" i="4"/>
  <c r="BD683" i="4"/>
  <c r="BC683" i="4"/>
  <c r="BB683" i="4"/>
  <c r="K683" i="4"/>
  <c r="I683" i="4"/>
  <c r="G683" i="4"/>
  <c r="BA683" i="4" s="1"/>
  <c r="BE680" i="4"/>
  <c r="BD680" i="4"/>
  <c r="BC680" i="4"/>
  <c r="BB680" i="4"/>
  <c r="K680" i="4"/>
  <c r="I680" i="4"/>
  <c r="G680" i="4"/>
  <c r="BA680" i="4" s="1"/>
  <c r="BE677" i="4"/>
  <c r="BD677" i="4"/>
  <c r="BC677" i="4"/>
  <c r="BB677" i="4"/>
  <c r="K677" i="4"/>
  <c r="I677" i="4"/>
  <c r="G677" i="4"/>
  <c r="BA677" i="4" s="1"/>
  <c r="BE673" i="4"/>
  <c r="BD673" i="4"/>
  <c r="BC673" i="4"/>
  <c r="BB673" i="4"/>
  <c r="BB686" i="4" s="1"/>
  <c r="F19" i="3" s="1"/>
  <c r="K673" i="4"/>
  <c r="I673" i="4"/>
  <c r="G673" i="4"/>
  <c r="BA673" i="4" s="1"/>
  <c r="BE670" i="4"/>
  <c r="BD670" i="4"/>
  <c r="BC670" i="4"/>
  <c r="BB670" i="4"/>
  <c r="K670" i="4"/>
  <c r="I670" i="4"/>
  <c r="G670" i="4"/>
  <c r="BA670" i="4" s="1"/>
  <c r="BE667" i="4"/>
  <c r="BD667" i="4"/>
  <c r="BC667" i="4"/>
  <c r="BB667" i="4"/>
  <c r="K667" i="4"/>
  <c r="I667" i="4"/>
  <c r="G667" i="4"/>
  <c r="BA667" i="4" s="1"/>
  <c r="BE655" i="4"/>
  <c r="BD655" i="4"/>
  <c r="BC655" i="4"/>
  <c r="BB655" i="4"/>
  <c r="K655" i="4"/>
  <c r="I655" i="4"/>
  <c r="G655" i="4"/>
  <c r="BA655" i="4" s="1"/>
  <c r="BE652" i="4"/>
  <c r="BD652" i="4"/>
  <c r="BC652" i="4"/>
  <c r="BB652" i="4"/>
  <c r="K652" i="4"/>
  <c r="I652" i="4"/>
  <c r="G652" i="4"/>
  <c r="BA652" i="4" s="1"/>
  <c r="BE649" i="4"/>
  <c r="BD649" i="4"/>
  <c r="BC649" i="4"/>
  <c r="BB649" i="4"/>
  <c r="K649" i="4"/>
  <c r="I649" i="4"/>
  <c r="G649" i="4"/>
  <c r="BA649" i="4" s="1"/>
  <c r="BE635" i="4"/>
  <c r="BD635" i="4"/>
  <c r="BC635" i="4"/>
  <c r="BB635" i="4"/>
  <c r="K635" i="4"/>
  <c r="I635" i="4"/>
  <c r="G635" i="4"/>
  <c r="BA635" i="4" s="1"/>
  <c r="BE623" i="4"/>
  <c r="BD623" i="4"/>
  <c r="BC623" i="4"/>
  <c r="BB623" i="4"/>
  <c r="K623" i="4"/>
  <c r="I623" i="4"/>
  <c r="G623" i="4"/>
  <c r="BA623" i="4" s="1"/>
  <c r="BE620" i="4"/>
  <c r="BD620" i="4"/>
  <c r="BC620" i="4"/>
  <c r="BB620" i="4"/>
  <c r="K620" i="4"/>
  <c r="I620" i="4"/>
  <c r="G620" i="4"/>
  <c r="BA620" i="4" s="1"/>
  <c r="BE614" i="4"/>
  <c r="BD614" i="4"/>
  <c r="BC614" i="4"/>
  <c r="BB614" i="4"/>
  <c r="K614" i="4"/>
  <c r="I614" i="4"/>
  <c r="G614" i="4"/>
  <c r="BA614" i="4" s="1"/>
  <c r="BE611" i="4"/>
  <c r="BD611" i="4"/>
  <c r="BC611" i="4"/>
  <c r="BB611" i="4"/>
  <c r="K611" i="4"/>
  <c r="I611" i="4"/>
  <c r="G611" i="4"/>
  <c r="BA611" i="4" s="1"/>
  <c r="BE608" i="4"/>
  <c r="BD608" i="4"/>
  <c r="BC608" i="4"/>
  <c r="BB608" i="4"/>
  <c r="K608" i="4"/>
  <c r="I608" i="4"/>
  <c r="G608" i="4"/>
  <c r="BA608" i="4" s="1"/>
  <c r="BE605" i="4"/>
  <c r="BD605" i="4"/>
  <c r="BC605" i="4"/>
  <c r="BB605" i="4"/>
  <c r="K605" i="4"/>
  <c r="I605" i="4"/>
  <c r="G605" i="4"/>
  <c r="BA605" i="4" s="1"/>
  <c r="BE602" i="4"/>
  <c r="BD602" i="4"/>
  <c r="BC602" i="4"/>
  <c r="BB602" i="4"/>
  <c r="K602" i="4"/>
  <c r="I602" i="4"/>
  <c r="G602" i="4"/>
  <c r="BA602" i="4" s="1"/>
  <c r="BE596" i="4"/>
  <c r="BD596" i="4"/>
  <c r="BC596" i="4"/>
  <c r="BB596" i="4"/>
  <c r="K596" i="4"/>
  <c r="I596" i="4"/>
  <c r="G596" i="4"/>
  <c r="BA596" i="4" s="1"/>
  <c r="BE589" i="4"/>
  <c r="BD589" i="4"/>
  <c r="BC589" i="4"/>
  <c r="BB589" i="4"/>
  <c r="BA589" i="4"/>
  <c r="K589" i="4"/>
  <c r="I589" i="4"/>
  <c r="G589" i="4"/>
  <c r="BE585" i="4"/>
  <c r="BD585" i="4"/>
  <c r="BC585" i="4"/>
  <c r="BB585" i="4"/>
  <c r="K585" i="4"/>
  <c r="I585" i="4"/>
  <c r="G585" i="4"/>
  <c r="BA585" i="4" s="1"/>
  <c r="BE581" i="4"/>
  <c r="BD581" i="4"/>
  <c r="BC581" i="4"/>
  <c r="BB581" i="4"/>
  <c r="BA581" i="4"/>
  <c r="K581" i="4"/>
  <c r="I581" i="4"/>
  <c r="I686" i="4" s="1"/>
  <c r="G581" i="4"/>
  <c r="B19" i="3"/>
  <c r="A19" i="3"/>
  <c r="K686" i="4"/>
  <c r="BE575" i="4"/>
  <c r="BD575" i="4"/>
  <c r="BC575" i="4"/>
  <c r="BB575" i="4"/>
  <c r="K575" i="4"/>
  <c r="I575" i="4"/>
  <c r="G575" i="4"/>
  <c r="BA575" i="4" s="1"/>
  <c r="BE570" i="4"/>
  <c r="BD570" i="4"/>
  <c r="BC570" i="4"/>
  <c r="BB570" i="4"/>
  <c r="K570" i="4"/>
  <c r="I570" i="4"/>
  <c r="G570" i="4"/>
  <c r="BA570" i="4" s="1"/>
  <c r="BE566" i="4"/>
  <c r="BD566" i="4"/>
  <c r="BC566" i="4"/>
  <c r="BB566" i="4"/>
  <c r="K566" i="4"/>
  <c r="I566" i="4"/>
  <c r="G566" i="4"/>
  <c r="BA566" i="4" s="1"/>
  <c r="BE563" i="4"/>
  <c r="BD563" i="4"/>
  <c r="BC563" i="4"/>
  <c r="BB563" i="4"/>
  <c r="K563" i="4"/>
  <c r="I563" i="4"/>
  <c r="G563" i="4"/>
  <c r="BA563" i="4" s="1"/>
  <c r="BE551" i="4"/>
  <c r="BD551" i="4"/>
  <c r="BC551" i="4"/>
  <c r="BB551" i="4"/>
  <c r="K551" i="4"/>
  <c r="I551" i="4"/>
  <c r="G551" i="4"/>
  <c r="BA551" i="4" s="1"/>
  <c r="BE544" i="4"/>
  <c r="BD544" i="4"/>
  <c r="BC544" i="4"/>
  <c r="BB544" i="4"/>
  <c r="K544" i="4"/>
  <c r="I544" i="4"/>
  <c r="G544" i="4"/>
  <c r="BA544" i="4" s="1"/>
  <c r="BE510" i="4"/>
  <c r="BD510" i="4"/>
  <c r="BC510" i="4"/>
  <c r="BB510" i="4"/>
  <c r="K510" i="4"/>
  <c r="I510" i="4"/>
  <c r="G510" i="4"/>
  <c r="BA510" i="4" s="1"/>
  <c r="BE505" i="4"/>
  <c r="BD505" i="4"/>
  <c r="BC505" i="4"/>
  <c r="BB505" i="4"/>
  <c r="K505" i="4"/>
  <c r="I505" i="4"/>
  <c r="G505" i="4"/>
  <c r="BA505" i="4" s="1"/>
  <c r="BE501" i="4"/>
  <c r="BD501" i="4"/>
  <c r="BC501" i="4"/>
  <c r="BB501" i="4"/>
  <c r="K501" i="4"/>
  <c r="I501" i="4"/>
  <c r="G501" i="4"/>
  <c r="BA501" i="4" s="1"/>
  <c r="BE494" i="4"/>
  <c r="BD494" i="4"/>
  <c r="BD579" i="4" s="1"/>
  <c r="H18" i="3" s="1"/>
  <c r="BC494" i="4"/>
  <c r="BB494" i="4"/>
  <c r="BB579" i="4" s="1"/>
  <c r="F18" i="3" s="1"/>
  <c r="K494" i="4"/>
  <c r="I494" i="4"/>
  <c r="G494" i="4"/>
  <c r="BA494" i="4" s="1"/>
  <c r="B18" i="3"/>
  <c r="A18" i="3"/>
  <c r="BE579" i="4"/>
  <c r="I18" i="3" s="1"/>
  <c r="I579" i="4"/>
  <c r="BE491" i="4"/>
  <c r="BD491" i="4"/>
  <c r="BC491" i="4"/>
  <c r="BB491" i="4"/>
  <c r="K491" i="4"/>
  <c r="I491" i="4"/>
  <c r="G491" i="4"/>
  <c r="BA491" i="4" s="1"/>
  <c r="BE488" i="4"/>
  <c r="BD488" i="4"/>
  <c r="BC488" i="4"/>
  <c r="BB488" i="4"/>
  <c r="K488" i="4"/>
  <c r="I488" i="4"/>
  <c r="G488" i="4"/>
  <c r="BA488" i="4" s="1"/>
  <c r="BE485" i="4"/>
  <c r="BD485" i="4"/>
  <c r="BC485" i="4"/>
  <c r="BB485" i="4"/>
  <c r="K485" i="4"/>
  <c r="I485" i="4"/>
  <c r="G485" i="4"/>
  <c r="BA485" i="4" s="1"/>
  <c r="BE484" i="4"/>
  <c r="BD484" i="4"/>
  <c r="BC484" i="4"/>
  <c r="BB484" i="4"/>
  <c r="K484" i="4"/>
  <c r="I484" i="4"/>
  <c r="G484" i="4"/>
  <c r="BA484" i="4" s="1"/>
  <c r="BE481" i="4"/>
  <c r="BD481" i="4"/>
  <c r="BC481" i="4"/>
  <c r="BB481" i="4"/>
  <c r="K481" i="4"/>
  <c r="I481" i="4"/>
  <c r="G481" i="4"/>
  <c r="BA481" i="4" s="1"/>
  <c r="BE478" i="4"/>
  <c r="BD478" i="4"/>
  <c r="BC478" i="4"/>
  <c r="BB478" i="4"/>
  <c r="K478" i="4"/>
  <c r="I478" i="4"/>
  <c r="G478" i="4"/>
  <c r="BA478" i="4" s="1"/>
  <c r="BE474" i="4"/>
  <c r="BD474" i="4"/>
  <c r="BC474" i="4"/>
  <c r="BB474" i="4"/>
  <c r="K474" i="4"/>
  <c r="I474" i="4"/>
  <c r="G474" i="4"/>
  <c r="BA474" i="4" s="1"/>
  <c r="BE471" i="4"/>
  <c r="BE492" i="4" s="1"/>
  <c r="I17" i="3" s="1"/>
  <c r="BD471" i="4"/>
  <c r="BC471" i="4"/>
  <c r="BB471" i="4"/>
  <c r="BA471" i="4"/>
  <c r="K471" i="4"/>
  <c r="I471" i="4"/>
  <c r="I492" i="4" s="1"/>
  <c r="G471" i="4"/>
  <c r="B17" i="3"/>
  <c r="A17" i="3"/>
  <c r="K492" i="4"/>
  <c r="BE468" i="4"/>
  <c r="BD468" i="4"/>
  <c r="BC468" i="4"/>
  <c r="BC469" i="4" s="1"/>
  <c r="G16" i="3" s="1"/>
  <c r="BB468" i="4"/>
  <c r="K468" i="4"/>
  <c r="I468" i="4"/>
  <c r="G468" i="4"/>
  <c r="BA468" i="4" s="1"/>
  <c r="BE465" i="4"/>
  <c r="BD465" i="4"/>
  <c r="BC465" i="4"/>
  <c r="BB465" i="4"/>
  <c r="K465" i="4"/>
  <c r="I465" i="4"/>
  <c r="G465" i="4"/>
  <c r="BA465" i="4" s="1"/>
  <c r="BE460" i="4"/>
  <c r="BD460" i="4"/>
  <c r="BC460" i="4"/>
  <c r="BB460" i="4"/>
  <c r="K460" i="4"/>
  <c r="I460" i="4"/>
  <c r="G460" i="4"/>
  <c r="BA460" i="4" s="1"/>
  <c r="BE459" i="4"/>
  <c r="BD459" i="4"/>
  <c r="BC459" i="4"/>
  <c r="BB459" i="4"/>
  <c r="K459" i="4"/>
  <c r="I459" i="4"/>
  <c r="G459" i="4"/>
  <c r="BA459" i="4" s="1"/>
  <c r="BE456" i="4"/>
  <c r="BD456" i="4"/>
  <c r="BC456" i="4"/>
  <c r="BB456" i="4"/>
  <c r="K456" i="4"/>
  <c r="I456" i="4"/>
  <c r="G456" i="4"/>
  <c r="BA456" i="4" s="1"/>
  <c r="BE455" i="4"/>
  <c r="BD455" i="4"/>
  <c r="BC455" i="4"/>
  <c r="BB455" i="4"/>
  <c r="K455" i="4"/>
  <c r="I455" i="4"/>
  <c r="G455" i="4"/>
  <c r="BA455" i="4" s="1"/>
  <c r="BE451" i="4"/>
  <c r="BD451" i="4"/>
  <c r="BC451" i="4"/>
  <c r="BB451" i="4"/>
  <c r="K451" i="4"/>
  <c r="I451" i="4"/>
  <c r="G451" i="4"/>
  <c r="BA451" i="4" s="1"/>
  <c r="BE447" i="4"/>
  <c r="BD447" i="4"/>
  <c r="BC447" i="4"/>
  <c r="BB447" i="4"/>
  <c r="K447" i="4"/>
  <c r="K469" i="4" s="1"/>
  <c r="I447" i="4"/>
  <c r="G447" i="4"/>
  <c r="B16" i="3"/>
  <c r="A16" i="3"/>
  <c r="BE469" i="4"/>
  <c r="I16" i="3" s="1"/>
  <c r="I469" i="4"/>
  <c r="BE444" i="4"/>
  <c r="BD444" i="4"/>
  <c r="BC444" i="4"/>
  <c r="BB444" i="4"/>
  <c r="K444" i="4"/>
  <c r="I444" i="4"/>
  <c r="G444" i="4"/>
  <c r="BA444" i="4" s="1"/>
  <c r="BE442" i="4"/>
  <c r="BD442" i="4"/>
  <c r="BC442" i="4"/>
  <c r="BB442" i="4"/>
  <c r="K442" i="4"/>
  <c r="I442" i="4"/>
  <c r="G442" i="4"/>
  <c r="BA442" i="4" s="1"/>
  <c r="BE437" i="4"/>
  <c r="BD437" i="4"/>
  <c r="BC437" i="4"/>
  <c r="BB437" i="4"/>
  <c r="K437" i="4"/>
  <c r="I437" i="4"/>
  <c r="G437" i="4"/>
  <c r="BA437" i="4" s="1"/>
  <c r="BE434" i="4"/>
  <c r="BD434" i="4"/>
  <c r="BC434" i="4"/>
  <c r="BB434" i="4"/>
  <c r="K434" i="4"/>
  <c r="I434" i="4"/>
  <c r="G434" i="4"/>
  <c r="BA434" i="4" s="1"/>
  <c r="BE427" i="4"/>
  <c r="BD427" i="4"/>
  <c r="BC427" i="4"/>
  <c r="BB427" i="4"/>
  <c r="K427" i="4"/>
  <c r="I427" i="4"/>
  <c r="G427" i="4"/>
  <c r="BA427" i="4" s="1"/>
  <c r="BE426" i="4"/>
  <c r="BD426" i="4"/>
  <c r="BC426" i="4"/>
  <c r="BC445" i="4" s="1"/>
  <c r="G15" i="3" s="1"/>
  <c r="BB426" i="4"/>
  <c r="K426" i="4"/>
  <c r="I426" i="4"/>
  <c r="G426" i="4"/>
  <c r="BA426" i="4" s="1"/>
  <c r="BE421" i="4"/>
  <c r="BD421" i="4"/>
  <c r="BC421" i="4"/>
  <c r="BB421" i="4"/>
  <c r="K421" i="4"/>
  <c r="I421" i="4"/>
  <c r="G421" i="4"/>
  <c r="BA421" i="4" s="1"/>
  <c r="BE416" i="4"/>
  <c r="BD416" i="4"/>
  <c r="BC416" i="4"/>
  <c r="BB416" i="4"/>
  <c r="K416" i="4"/>
  <c r="I416" i="4"/>
  <c r="G416" i="4"/>
  <c r="BA416" i="4" s="1"/>
  <c r="BE413" i="4"/>
  <c r="BD413" i="4"/>
  <c r="BC413" i="4"/>
  <c r="BB413" i="4"/>
  <c r="K413" i="4"/>
  <c r="I413" i="4"/>
  <c r="G413" i="4"/>
  <c r="BA413" i="4" s="1"/>
  <c r="BE410" i="4"/>
  <c r="BD410" i="4"/>
  <c r="BC410" i="4"/>
  <c r="BB410" i="4"/>
  <c r="BA410" i="4"/>
  <c r="K410" i="4"/>
  <c r="I410" i="4"/>
  <c r="G410" i="4"/>
  <c r="BE407" i="4"/>
  <c r="BD407" i="4"/>
  <c r="BC407" i="4"/>
  <c r="BB407" i="4"/>
  <c r="BA407" i="4"/>
  <c r="K407" i="4"/>
  <c r="I407" i="4"/>
  <c r="G407" i="4"/>
  <c r="BE402" i="4"/>
  <c r="BD402" i="4"/>
  <c r="BC402" i="4"/>
  <c r="BB402" i="4"/>
  <c r="BA402" i="4"/>
  <c r="K402" i="4"/>
  <c r="I402" i="4"/>
  <c r="G402" i="4"/>
  <c r="BE399" i="4"/>
  <c r="BD399" i="4"/>
  <c r="BC399" i="4"/>
  <c r="BB399" i="4"/>
  <c r="K399" i="4"/>
  <c r="I399" i="4"/>
  <c r="G399" i="4"/>
  <c r="BA399" i="4" s="1"/>
  <c r="BE396" i="4"/>
  <c r="BD396" i="4"/>
  <c r="BC396" i="4"/>
  <c r="BB396" i="4"/>
  <c r="K396" i="4"/>
  <c r="I396" i="4"/>
  <c r="G396" i="4"/>
  <c r="BA396" i="4" s="1"/>
  <c r="BE393" i="4"/>
  <c r="BD393" i="4"/>
  <c r="BC393" i="4"/>
  <c r="BB393" i="4"/>
  <c r="K393" i="4"/>
  <c r="I393" i="4"/>
  <c r="G393" i="4"/>
  <c r="BA393" i="4" s="1"/>
  <c r="BE388" i="4"/>
  <c r="BD388" i="4"/>
  <c r="BC388" i="4"/>
  <c r="BB388" i="4"/>
  <c r="BA388" i="4"/>
  <c r="K388" i="4"/>
  <c r="I388" i="4"/>
  <c r="G388" i="4"/>
  <c r="BE383" i="4"/>
  <c r="BD383" i="4"/>
  <c r="BC383" i="4"/>
  <c r="BB383" i="4"/>
  <c r="K383" i="4"/>
  <c r="I383" i="4"/>
  <c r="G383" i="4"/>
  <c r="BA383" i="4" s="1"/>
  <c r="BE380" i="4"/>
  <c r="BD380" i="4"/>
  <c r="BC380" i="4"/>
  <c r="BB380" i="4"/>
  <c r="BA380" i="4"/>
  <c r="K380" i="4"/>
  <c r="I380" i="4"/>
  <c r="G380" i="4"/>
  <c r="BE377" i="4"/>
  <c r="BD377" i="4"/>
  <c r="BC377" i="4"/>
  <c r="BB377" i="4"/>
  <c r="BA377" i="4"/>
  <c r="K377" i="4"/>
  <c r="I377" i="4"/>
  <c r="G377" i="4"/>
  <c r="BE374" i="4"/>
  <c r="BD374" i="4"/>
  <c r="BC374" i="4"/>
  <c r="BB374" i="4"/>
  <c r="BA374" i="4"/>
  <c r="K374" i="4"/>
  <c r="I374" i="4"/>
  <c r="G374" i="4"/>
  <c r="B15" i="3"/>
  <c r="A15" i="3"/>
  <c r="BD445" i="4"/>
  <c r="H15" i="3" s="1"/>
  <c r="K445" i="4"/>
  <c r="I445" i="4"/>
  <c r="BE371" i="4"/>
  <c r="BD371" i="4"/>
  <c r="BC371" i="4"/>
  <c r="BB371" i="4"/>
  <c r="K371" i="4"/>
  <c r="I371" i="4"/>
  <c r="G371" i="4"/>
  <c r="BA371" i="4" s="1"/>
  <c r="BE370" i="4"/>
  <c r="BD370" i="4"/>
  <c r="BC370" i="4"/>
  <c r="BB370" i="4"/>
  <c r="K370" i="4"/>
  <c r="I370" i="4"/>
  <c r="G370" i="4"/>
  <c r="BA370" i="4" s="1"/>
  <c r="BE364" i="4"/>
  <c r="BD364" i="4"/>
  <c r="BC364" i="4"/>
  <c r="BB364" i="4"/>
  <c r="K364" i="4"/>
  <c r="I364" i="4"/>
  <c r="G364" i="4"/>
  <c r="BA364" i="4" s="1"/>
  <c r="BE359" i="4"/>
  <c r="BD359" i="4"/>
  <c r="BC359" i="4"/>
  <c r="BB359" i="4"/>
  <c r="K359" i="4"/>
  <c r="I359" i="4"/>
  <c r="G359" i="4"/>
  <c r="BA359" i="4" s="1"/>
  <c r="BE347" i="4"/>
  <c r="BD347" i="4"/>
  <c r="BC347" i="4"/>
  <c r="BB347" i="4"/>
  <c r="K347" i="4"/>
  <c r="I347" i="4"/>
  <c r="G347" i="4"/>
  <c r="BA347" i="4" s="1"/>
  <c r="BE346" i="4"/>
  <c r="BD346" i="4"/>
  <c r="BC346" i="4"/>
  <c r="BB346" i="4"/>
  <c r="K346" i="4"/>
  <c r="I346" i="4"/>
  <c r="G346" i="4"/>
  <c r="BA346" i="4" s="1"/>
  <c r="BE343" i="4"/>
  <c r="BD343" i="4"/>
  <c r="BC343" i="4"/>
  <c r="BB343" i="4"/>
  <c r="K343" i="4"/>
  <c r="I343" i="4"/>
  <c r="G343" i="4"/>
  <c r="BA343" i="4" s="1"/>
  <c r="BE338" i="4"/>
  <c r="BD338" i="4"/>
  <c r="BC338" i="4"/>
  <c r="BB338" i="4"/>
  <c r="K338" i="4"/>
  <c r="I338" i="4"/>
  <c r="G338" i="4"/>
  <c r="BA338" i="4" s="1"/>
  <c r="BE335" i="4"/>
  <c r="BD335" i="4"/>
  <c r="BC335" i="4"/>
  <c r="BB335" i="4"/>
  <c r="K335" i="4"/>
  <c r="I335" i="4"/>
  <c r="G335" i="4"/>
  <c r="BA335" i="4" s="1"/>
  <c r="BE332" i="4"/>
  <c r="BD332" i="4"/>
  <c r="BC332" i="4"/>
  <c r="BB332" i="4"/>
  <c r="K332" i="4"/>
  <c r="I332" i="4"/>
  <c r="G332" i="4"/>
  <c r="BA332" i="4" s="1"/>
  <c r="BE329" i="4"/>
  <c r="BE372" i="4" s="1"/>
  <c r="I14" i="3" s="1"/>
  <c r="BD329" i="4"/>
  <c r="BC329" i="4"/>
  <c r="BB329" i="4"/>
  <c r="K329" i="4"/>
  <c r="I329" i="4"/>
  <c r="G329" i="4"/>
  <c r="BA329" i="4" s="1"/>
  <c r="B14" i="3"/>
  <c r="A14" i="3"/>
  <c r="I372" i="4"/>
  <c r="BE326" i="4"/>
  <c r="BD326" i="4"/>
  <c r="BD327" i="4" s="1"/>
  <c r="H13" i="3" s="1"/>
  <c r="BC326" i="4"/>
  <c r="BB326" i="4"/>
  <c r="K326" i="4"/>
  <c r="I326" i="4"/>
  <c r="G326" i="4"/>
  <c r="BA326" i="4" s="1"/>
  <c r="BE324" i="4"/>
  <c r="BD324" i="4"/>
  <c r="BC324" i="4"/>
  <c r="BB324" i="4"/>
  <c r="K324" i="4"/>
  <c r="I324" i="4"/>
  <c r="G324" i="4"/>
  <c r="BA324" i="4" s="1"/>
  <c r="BE321" i="4"/>
  <c r="BD321" i="4"/>
  <c r="BC321" i="4"/>
  <c r="BC327" i="4" s="1"/>
  <c r="G13" i="3" s="1"/>
  <c r="BB321" i="4"/>
  <c r="BB327" i="4" s="1"/>
  <c r="F13" i="3" s="1"/>
  <c r="K321" i="4"/>
  <c r="I321" i="4"/>
  <c r="G321" i="4"/>
  <c r="G327" i="4" s="1"/>
  <c r="B13" i="3"/>
  <c r="A13" i="3"/>
  <c r="BE327" i="4"/>
  <c r="I13" i="3" s="1"/>
  <c r="K327" i="4"/>
  <c r="I327" i="4"/>
  <c r="BE318" i="4"/>
  <c r="BD318" i="4"/>
  <c r="BC318" i="4"/>
  <c r="BB318" i="4"/>
  <c r="K318" i="4"/>
  <c r="I318" i="4"/>
  <c r="G318" i="4"/>
  <c r="BA318" i="4" s="1"/>
  <c r="BE317" i="4"/>
  <c r="BD317" i="4"/>
  <c r="BC317" i="4"/>
  <c r="BB317" i="4"/>
  <c r="K317" i="4"/>
  <c r="I317" i="4"/>
  <c r="G317" i="4"/>
  <c r="BA317" i="4" s="1"/>
  <c r="BE316" i="4"/>
  <c r="BD316" i="4"/>
  <c r="BC316" i="4"/>
  <c r="BB316" i="4"/>
  <c r="K316" i="4"/>
  <c r="I316" i="4"/>
  <c r="G316" i="4"/>
  <c r="BA316" i="4" s="1"/>
  <c r="BE315" i="4"/>
  <c r="BD315" i="4"/>
  <c r="BC315" i="4"/>
  <c r="BB315" i="4"/>
  <c r="K315" i="4"/>
  <c r="I315" i="4"/>
  <c r="G315" i="4"/>
  <c r="BA315" i="4" s="1"/>
  <c r="BE314" i="4"/>
  <c r="BD314" i="4"/>
  <c r="BD319" i="4" s="1"/>
  <c r="H12" i="3" s="1"/>
  <c r="BC314" i="4"/>
  <c r="BC319" i="4" s="1"/>
  <c r="G12" i="3" s="1"/>
  <c r="BB314" i="4"/>
  <c r="K314" i="4"/>
  <c r="K319" i="4" s="1"/>
  <c r="I314" i="4"/>
  <c r="I319" i="4" s="1"/>
  <c r="G314" i="4"/>
  <c r="B12" i="3"/>
  <c r="A12" i="3"/>
  <c r="BE309" i="4"/>
  <c r="BD309" i="4"/>
  <c r="BC309" i="4"/>
  <c r="BB309" i="4"/>
  <c r="K309" i="4"/>
  <c r="I309" i="4"/>
  <c r="G309" i="4"/>
  <c r="BA309" i="4" s="1"/>
  <c r="BE306" i="4"/>
  <c r="BD306" i="4"/>
  <c r="BC306" i="4"/>
  <c r="BB306" i="4"/>
  <c r="K306" i="4"/>
  <c r="I306" i="4"/>
  <c r="G306" i="4"/>
  <c r="BA306" i="4" s="1"/>
  <c r="BE303" i="4"/>
  <c r="BD303" i="4"/>
  <c r="BC303" i="4"/>
  <c r="BB303" i="4"/>
  <c r="K303" i="4"/>
  <c r="I303" i="4"/>
  <c r="G303" i="4"/>
  <c r="BA303" i="4" s="1"/>
  <c r="BE299" i="4"/>
  <c r="BD299" i="4"/>
  <c r="BC299" i="4"/>
  <c r="BB299" i="4"/>
  <c r="BA299" i="4"/>
  <c r="K299" i="4"/>
  <c r="I299" i="4"/>
  <c r="G299" i="4"/>
  <c r="BE292" i="4"/>
  <c r="BD292" i="4"/>
  <c r="BC292" i="4"/>
  <c r="BB292" i="4"/>
  <c r="BA292" i="4"/>
  <c r="K292" i="4"/>
  <c r="I292" i="4"/>
  <c r="G292" i="4"/>
  <c r="BE287" i="4"/>
  <c r="BD287" i="4"/>
  <c r="BC287" i="4"/>
  <c r="BB287" i="4"/>
  <c r="BA287" i="4"/>
  <c r="K287" i="4"/>
  <c r="I287" i="4"/>
  <c r="G287" i="4"/>
  <c r="BE282" i="4"/>
  <c r="BD282" i="4"/>
  <c r="BC282" i="4"/>
  <c r="BB282" i="4"/>
  <c r="BA282" i="4"/>
  <c r="K282" i="4"/>
  <c r="I282" i="4"/>
  <c r="G282" i="4"/>
  <c r="BE279" i="4"/>
  <c r="BD279" i="4"/>
  <c r="BC279" i="4"/>
  <c r="BB279" i="4"/>
  <c r="BA279" i="4"/>
  <c r="K279" i="4"/>
  <c r="I279" i="4"/>
  <c r="G279" i="4"/>
  <c r="BE276" i="4"/>
  <c r="BD276" i="4"/>
  <c r="BC276" i="4"/>
  <c r="BB276" i="4"/>
  <c r="BA276" i="4"/>
  <c r="K276" i="4"/>
  <c r="I276" i="4"/>
  <c r="G276" i="4"/>
  <c r="BE271" i="4"/>
  <c r="BD271" i="4"/>
  <c r="BC271" i="4"/>
  <c r="BB271" i="4"/>
  <c r="K271" i="4"/>
  <c r="I271" i="4"/>
  <c r="G271" i="4"/>
  <c r="BA271" i="4" s="1"/>
  <c r="BE266" i="4"/>
  <c r="BD266" i="4"/>
  <c r="BC266" i="4"/>
  <c r="BB266" i="4"/>
  <c r="BA266" i="4"/>
  <c r="K266" i="4"/>
  <c r="I266" i="4"/>
  <c r="G266" i="4"/>
  <c r="BE255" i="4"/>
  <c r="BD255" i="4"/>
  <c r="BC255" i="4"/>
  <c r="BB255" i="4"/>
  <c r="BA255" i="4"/>
  <c r="K255" i="4"/>
  <c r="I255" i="4"/>
  <c r="G255" i="4"/>
  <c r="BE248" i="4"/>
  <c r="BD248" i="4"/>
  <c r="BC248" i="4"/>
  <c r="BB248" i="4"/>
  <c r="BB312" i="4" s="1"/>
  <c r="F11" i="3" s="1"/>
  <c r="K248" i="4"/>
  <c r="I248" i="4"/>
  <c r="I312" i="4" s="1"/>
  <c r="G248" i="4"/>
  <c r="B11" i="3"/>
  <c r="A11" i="3"/>
  <c r="K312" i="4"/>
  <c r="BE244" i="4"/>
  <c r="BD244" i="4"/>
  <c r="BC244" i="4"/>
  <c r="BB244" i="4"/>
  <c r="K244" i="4"/>
  <c r="I244" i="4"/>
  <c r="G244" i="4"/>
  <c r="BA244" i="4" s="1"/>
  <c r="BE242" i="4"/>
  <c r="BD242" i="4"/>
  <c r="BC242" i="4"/>
  <c r="BB242" i="4"/>
  <c r="K242" i="4"/>
  <c r="I242" i="4"/>
  <c r="G242" i="4"/>
  <c r="BA242" i="4" s="1"/>
  <c r="BE241" i="4"/>
  <c r="BD241" i="4"/>
  <c r="BC241" i="4"/>
  <c r="BB241" i="4"/>
  <c r="K241" i="4"/>
  <c r="I241" i="4"/>
  <c r="G241" i="4"/>
  <c r="BA241" i="4" s="1"/>
  <c r="BE238" i="4"/>
  <c r="BD238" i="4"/>
  <c r="BC238" i="4"/>
  <c r="BB238" i="4"/>
  <c r="K238" i="4"/>
  <c r="I238" i="4"/>
  <c r="G238" i="4"/>
  <c r="BA238" i="4" s="1"/>
  <c r="BE236" i="4"/>
  <c r="BD236" i="4"/>
  <c r="BC236" i="4"/>
  <c r="BB236" i="4"/>
  <c r="K236" i="4"/>
  <c r="I236" i="4"/>
  <c r="G236" i="4"/>
  <c r="BA236" i="4" s="1"/>
  <c r="BE233" i="4"/>
  <c r="BD233" i="4"/>
  <c r="BC233" i="4"/>
  <c r="BB233" i="4"/>
  <c r="K233" i="4"/>
  <c r="I233" i="4"/>
  <c r="G233" i="4"/>
  <c r="BA233" i="4" s="1"/>
  <c r="BE230" i="4"/>
  <c r="BD230" i="4"/>
  <c r="BC230" i="4"/>
  <c r="BB230" i="4"/>
  <c r="K230" i="4"/>
  <c r="I230" i="4"/>
  <c r="G230" i="4"/>
  <c r="BA230" i="4" s="1"/>
  <c r="BE227" i="4"/>
  <c r="BD227" i="4"/>
  <c r="BC227" i="4"/>
  <c r="BB227" i="4"/>
  <c r="K227" i="4"/>
  <c r="I227" i="4"/>
  <c r="G227" i="4"/>
  <c r="BA227" i="4" s="1"/>
  <c r="BE224" i="4"/>
  <c r="BD224" i="4"/>
  <c r="BC224" i="4"/>
  <c r="BB224" i="4"/>
  <c r="K224" i="4"/>
  <c r="I224" i="4"/>
  <c r="G224" i="4"/>
  <c r="BA224" i="4" s="1"/>
  <c r="BE221" i="4"/>
  <c r="BD221" i="4"/>
  <c r="BC221" i="4"/>
  <c r="BB221" i="4"/>
  <c r="K221" i="4"/>
  <c r="I221" i="4"/>
  <c r="G221" i="4"/>
  <c r="BA221" i="4" s="1"/>
  <c r="BE217" i="4"/>
  <c r="BD217" i="4"/>
  <c r="BD246" i="4" s="1"/>
  <c r="H10" i="3" s="1"/>
  <c r="BC217" i="4"/>
  <c r="BB217" i="4"/>
  <c r="K217" i="4"/>
  <c r="K246" i="4" s="1"/>
  <c r="I217" i="4"/>
  <c r="G217" i="4"/>
  <c r="B10" i="3"/>
  <c r="A10" i="3"/>
  <c r="BC246" i="4"/>
  <c r="G10" i="3" s="1"/>
  <c r="I246" i="4"/>
  <c r="BE214" i="4"/>
  <c r="BD214" i="4"/>
  <c r="BC214" i="4"/>
  <c r="BB214" i="4"/>
  <c r="K214" i="4"/>
  <c r="I214" i="4"/>
  <c r="G214" i="4"/>
  <c r="BA214" i="4" s="1"/>
  <c r="BE212" i="4"/>
  <c r="BD212" i="4"/>
  <c r="BC212" i="4"/>
  <c r="BB212" i="4"/>
  <c r="K212" i="4"/>
  <c r="I212" i="4"/>
  <c r="G212" i="4"/>
  <c r="BA212" i="4" s="1"/>
  <c r="BE210" i="4"/>
  <c r="BD210" i="4"/>
  <c r="BC210" i="4"/>
  <c r="BB210" i="4"/>
  <c r="K210" i="4"/>
  <c r="I210" i="4"/>
  <c r="G210" i="4"/>
  <c r="BA210" i="4" s="1"/>
  <c r="BE208" i="4"/>
  <c r="BD208" i="4"/>
  <c r="BC208" i="4"/>
  <c r="BB208" i="4"/>
  <c r="K208" i="4"/>
  <c r="I208" i="4"/>
  <c r="G208" i="4"/>
  <c r="BA208" i="4" s="1"/>
  <c r="BE205" i="4"/>
  <c r="BD205" i="4"/>
  <c r="BC205" i="4"/>
  <c r="BB205" i="4"/>
  <c r="K205" i="4"/>
  <c r="I205" i="4"/>
  <c r="G205" i="4"/>
  <c r="BA205" i="4" s="1"/>
  <c r="BE202" i="4"/>
  <c r="BD202" i="4"/>
  <c r="BC202" i="4"/>
  <c r="BB202" i="4"/>
  <c r="K202" i="4"/>
  <c r="I202" i="4"/>
  <c r="G202" i="4"/>
  <c r="BA202" i="4" s="1"/>
  <c r="BE199" i="4"/>
  <c r="BD199" i="4"/>
  <c r="BC199" i="4"/>
  <c r="BB199" i="4"/>
  <c r="K199" i="4"/>
  <c r="I199" i="4"/>
  <c r="G199" i="4"/>
  <c r="BA199" i="4" s="1"/>
  <c r="BE193" i="4"/>
  <c r="BD193" i="4"/>
  <c r="BC193" i="4"/>
  <c r="BB193" i="4"/>
  <c r="K193" i="4"/>
  <c r="I193" i="4"/>
  <c r="G193" i="4"/>
  <c r="BA193" i="4" s="1"/>
  <c r="BE190" i="4"/>
  <c r="BD190" i="4"/>
  <c r="BC190" i="4"/>
  <c r="BB190" i="4"/>
  <c r="K190" i="4"/>
  <c r="I190" i="4"/>
  <c r="G190" i="4"/>
  <c r="BA190" i="4" s="1"/>
  <c r="BE189" i="4"/>
  <c r="BD189" i="4"/>
  <c r="BC189" i="4"/>
  <c r="BB189" i="4"/>
  <c r="K189" i="4"/>
  <c r="I189" i="4"/>
  <c r="G189" i="4"/>
  <c r="BA189" i="4" s="1"/>
  <c r="BE188" i="4"/>
  <c r="BD188" i="4"/>
  <c r="BC188" i="4"/>
  <c r="BB188" i="4"/>
  <c r="K188" i="4"/>
  <c r="I188" i="4"/>
  <c r="G188" i="4"/>
  <c r="BA188" i="4" s="1"/>
  <c r="BE185" i="4"/>
  <c r="BD185" i="4"/>
  <c r="BC185" i="4"/>
  <c r="BB185" i="4"/>
  <c r="K185" i="4"/>
  <c r="I185" i="4"/>
  <c r="G185" i="4"/>
  <c r="BA185" i="4" s="1"/>
  <c r="BE182" i="4"/>
  <c r="BD182" i="4"/>
  <c r="BC182" i="4"/>
  <c r="BB182" i="4"/>
  <c r="K182" i="4"/>
  <c r="I182" i="4"/>
  <c r="G182" i="4"/>
  <c r="BA182" i="4" s="1"/>
  <c r="BE178" i="4"/>
  <c r="BD178" i="4"/>
  <c r="BC178" i="4"/>
  <c r="BB178" i="4"/>
  <c r="K178" i="4"/>
  <c r="I178" i="4"/>
  <c r="G178" i="4"/>
  <c r="BA178" i="4" s="1"/>
  <c r="BE175" i="4"/>
  <c r="BD175" i="4"/>
  <c r="BC175" i="4"/>
  <c r="BB175" i="4"/>
  <c r="K175" i="4"/>
  <c r="I175" i="4"/>
  <c r="G175" i="4"/>
  <c r="BA175" i="4" s="1"/>
  <c r="BE172" i="4"/>
  <c r="BD172" i="4"/>
  <c r="BC172" i="4"/>
  <c r="BB172" i="4"/>
  <c r="K172" i="4"/>
  <c r="I172" i="4"/>
  <c r="G172" i="4"/>
  <c r="BA172" i="4" s="1"/>
  <c r="BE167" i="4"/>
  <c r="BD167" i="4"/>
  <c r="BC167" i="4"/>
  <c r="BB167" i="4"/>
  <c r="K167" i="4"/>
  <c r="I167" i="4"/>
  <c r="G167" i="4"/>
  <c r="BA167" i="4" s="1"/>
  <c r="BE164" i="4"/>
  <c r="BD164" i="4"/>
  <c r="BC164" i="4"/>
  <c r="BB164" i="4"/>
  <c r="BB215" i="4" s="1"/>
  <c r="F9" i="3" s="1"/>
  <c r="K164" i="4"/>
  <c r="I164" i="4"/>
  <c r="G164" i="4"/>
  <c r="BA164" i="4" s="1"/>
  <c r="BE160" i="4"/>
  <c r="BD160" i="4"/>
  <c r="BC160" i="4"/>
  <c r="BB160" i="4"/>
  <c r="K160" i="4"/>
  <c r="I160" i="4"/>
  <c r="G160" i="4"/>
  <c r="BA160" i="4" s="1"/>
  <c r="BE154" i="4"/>
  <c r="BD154" i="4"/>
  <c r="BC154" i="4"/>
  <c r="BB154" i="4"/>
  <c r="K154" i="4"/>
  <c r="I154" i="4"/>
  <c r="G154" i="4"/>
  <c r="BA154" i="4" s="1"/>
  <c r="BE151" i="4"/>
  <c r="BD151" i="4"/>
  <c r="BC151" i="4"/>
  <c r="BB151" i="4"/>
  <c r="K151" i="4"/>
  <c r="I151" i="4"/>
  <c r="G151" i="4"/>
  <c r="BA151" i="4" s="1"/>
  <c r="BE147" i="4"/>
  <c r="BD147" i="4"/>
  <c r="BC147" i="4"/>
  <c r="BB147" i="4"/>
  <c r="K147" i="4"/>
  <c r="K215" i="4" s="1"/>
  <c r="I147" i="4"/>
  <c r="I215" i="4" s="1"/>
  <c r="G147" i="4"/>
  <c r="BA147" i="4" s="1"/>
  <c r="B9" i="3"/>
  <c r="A9" i="3"/>
  <c r="BE143" i="4"/>
  <c r="BD143" i="4"/>
  <c r="BC143" i="4"/>
  <c r="BB143" i="4"/>
  <c r="K143" i="4"/>
  <c r="I143" i="4"/>
  <c r="G143" i="4"/>
  <c r="BA143" i="4" s="1"/>
  <c r="BE140" i="4"/>
  <c r="BD140" i="4"/>
  <c r="BC140" i="4"/>
  <c r="BB140" i="4"/>
  <c r="K140" i="4"/>
  <c r="I140" i="4"/>
  <c r="G140" i="4"/>
  <c r="BA140" i="4" s="1"/>
  <c r="BE138" i="4"/>
  <c r="BD138" i="4"/>
  <c r="BC138" i="4"/>
  <c r="BB138" i="4"/>
  <c r="K138" i="4"/>
  <c r="I138" i="4"/>
  <c r="G138" i="4"/>
  <c r="BA138" i="4" s="1"/>
  <c r="BE133" i="4"/>
  <c r="BD133" i="4"/>
  <c r="BC133" i="4"/>
  <c r="BB133" i="4"/>
  <c r="K133" i="4"/>
  <c r="I133" i="4"/>
  <c r="G133" i="4"/>
  <c r="BA133" i="4" s="1"/>
  <c r="BE128" i="4"/>
  <c r="BD128" i="4"/>
  <c r="BC128" i="4"/>
  <c r="BB128" i="4"/>
  <c r="K128" i="4"/>
  <c r="I128" i="4"/>
  <c r="G128" i="4"/>
  <c r="BA128" i="4" s="1"/>
  <c r="BE118" i="4"/>
  <c r="BD118" i="4"/>
  <c r="BC118" i="4"/>
  <c r="BB118" i="4"/>
  <c r="K118" i="4"/>
  <c r="I118" i="4"/>
  <c r="G118" i="4"/>
  <c r="BA118" i="4" s="1"/>
  <c r="BE110" i="4"/>
  <c r="BD110" i="4"/>
  <c r="BC110" i="4"/>
  <c r="BB110" i="4"/>
  <c r="K110" i="4"/>
  <c r="I110" i="4"/>
  <c r="G110" i="4"/>
  <c r="BA110" i="4" s="1"/>
  <c r="BE102" i="4"/>
  <c r="BD102" i="4"/>
  <c r="BC102" i="4"/>
  <c r="BB102" i="4"/>
  <c r="K102" i="4"/>
  <c r="I102" i="4"/>
  <c r="G102" i="4"/>
  <c r="BA102" i="4" s="1"/>
  <c r="BE97" i="4"/>
  <c r="BD97" i="4"/>
  <c r="BC97" i="4"/>
  <c r="BB97" i="4"/>
  <c r="K97" i="4"/>
  <c r="I97" i="4"/>
  <c r="G97" i="4"/>
  <c r="BA97" i="4" s="1"/>
  <c r="BE91" i="4"/>
  <c r="BD91" i="4"/>
  <c r="BC91" i="4"/>
  <c r="BB91" i="4"/>
  <c r="K91" i="4"/>
  <c r="I91" i="4"/>
  <c r="G91" i="4"/>
  <c r="BA91" i="4" s="1"/>
  <c r="BE90" i="4"/>
  <c r="BD90" i="4"/>
  <c r="BC90" i="4"/>
  <c r="BB90" i="4"/>
  <c r="K90" i="4"/>
  <c r="I90" i="4"/>
  <c r="G90" i="4"/>
  <c r="BA90" i="4" s="1"/>
  <c r="BE87" i="4"/>
  <c r="BD87" i="4"/>
  <c r="BC87" i="4"/>
  <c r="BB87" i="4"/>
  <c r="K87" i="4"/>
  <c r="I87" i="4"/>
  <c r="G87" i="4"/>
  <c r="BA87" i="4" s="1"/>
  <c r="BE86" i="4"/>
  <c r="BD86" i="4"/>
  <c r="BC86" i="4"/>
  <c r="BB86" i="4"/>
  <c r="K86" i="4"/>
  <c r="I86" i="4"/>
  <c r="G86" i="4"/>
  <c r="BA86" i="4" s="1"/>
  <c r="BE84" i="4"/>
  <c r="BD84" i="4"/>
  <c r="BC84" i="4"/>
  <c r="BB84" i="4"/>
  <c r="K84" i="4"/>
  <c r="I84" i="4"/>
  <c r="G84" i="4"/>
  <c r="BA84" i="4" s="1"/>
  <c r="BE77" i="4"/>
  <c r="BD77" i="4"/>
  <c r="BC77" i="4"/>
  <c r="BB77" i="4"/>
  <c r="K77" i="4"/>
  <c r="I77" i="4"/>
  <c r="G77" i="4"/>
  <c r="BA77" i="4" s="1"/>
  <c r="BE73" i="4"/>
  <c r="BD73" i="4"/>
  <c r="BC73" i="4"/>
  <c r="BB73" i="4"/>
  <c r="K73" i="4"/>
  <c r="I73" i="4"/>
  <c r="G73" i="4"/>
  <c r="BA73" i="4" s="1"/>
  <c r="BE68" i="4"/>
  <c r="BD68" i="4"/>
  <c r="BC68" i="4"/>
  <c r="BB68" i="4"/>
  <c r="K68" i="4"/>
  <c r="I68" i="4"/>
  <c r="G68" i="4"/>
  <c r="BA68" i="4" s="1"/>
  <c r="BE67" i="4"/>
  <c r="BD67" i="4"/>
  <c r="BC67" i="4"/>
  <c r="BB67" i="4"/>
  <c r="K67" i="4"/>
  <c r="I67" i="4"/>
  <c r="G67" i="4"/>
  <c r="BA67" i="4" s="1"/>
  <c r="BE60" i="4"/>
  <c r="BD60" i="4"/>
  <c r="BC60" i="4"/>
  <c r="BB60" i="4"/>
  <c r="K60" i="4"/>
  <c r="I60" i="4"/>
  <c r="G60" i="4"/>
  <c r="BA60" i="4" s="1"/>
  <c r="BE59" i="4"/>
  <c r="BD59" i="4"/>
  <c r="BC59" i="4"/>
  <c r="BB59" i="4"/>
  <c r="K59" i="4"/>
  <c r="I59" i="4"/>
  <c r="G59" i="4"/>
  <c r="BA59" i="4" s="1"/>
  <c r="BE50" i="4"/>
  <c r="BD50" i="4"/>
  <c r="BC50" i="4"/>
  <c r="BB50" i="4"/>
  <c r="K50" i="4"/>
  <c r="I50" i="4"/>
  <c r="G50" i="4"/>
  <c r="BA50" i="4" s="1"/>
  <c r="BE47" i="4"/>
  <c r="BD47" i="4"/>
  <c r="BD145" i="4" s="1"/>
  <c r="H8" i="3" s="1"/>
  <c r="BC47" i="4"/>
  <c r="BB47" i="4"/>
  <c r="K47" i="4"/>
  <c r="K145" i="4" s="1"/>
  <c r="I47" i="4"/>
  <c r="G47" i="4"/>
  <c r="B8" i="3"/>
  <c r="A8" i="3"/>
  <c r="BC145" i="4"/>
  <c r="G8" i="3" s="1"/>
  <c r="I145" i="4"/>
  <c r="BE42" i="4"/>
  <c r="BD42" i="4"/>
  <c r="BC42" i="4"/>
  <c r="BB42" i="4"/>
  <c r="K42" i="4"/>
  <c r="I42" i="4"/>
  <c r="G42" i="4"/>
  <c r="BA42" i="4" s="1"/>
  <c r="BE39" i="4"/>
  <c r="BD39" i="4"/>
  <c r="BC39" i="4"/>
  <c r="BB39" i="4"/>
  <c r="K39" i="4"/>
  <c r="I39" i="4"/>
  <c r="G39" i="4"/>
  <c r="BA39" i="4" s="1"/>
  <c r="BE36" i="4"/>
  <c r="BD36" i="4"/>
  <c r="BC36" i="4"/>
  <c r="BB36" i="4"/>
  <c r="K36" i="4"/>
  <c r="I36" i="4"/>
  <c r="G36" i="4"/>
  <c r="BA36" i="4" s="1"/>
  <c r="BE33" i="4"/>
  <c r="BD33" i="4"/>
  <c r="BC33" i="4"/>
  <c r="BB33" i="4"/>
  <c r="K33" i="4"/>
  <c r="I33" i="4"/>
  <c r="G33" i="4"/>
  <c r="BA33" i="4" s="1"/>
  <c r="BE30" i="4"/>
  <c r="BD30" i="4"/>
  <c r="BC30" i="4"/>
  <c r="BB30" i="4"/>
  <c r="K30" i="4"/>
  <c r="I30" i="4"/>
  <c r="G30" i="4"/>
  <c r="BA30" i="4" s="1"/>
  <c r="BE27" i="4"/>
  <c r="BD27" i="4"/>
  <c r="BC27" i="4"/>
  <c r="BB27" i="4"/>
  <c r="K27" i="4"/>
  <c r="I27" i="4"/>
  <c r="G27" i="4"/>
  <c r="BA27" i="4" s="1"/>
  <c r="BE24" i="4"/>
  <c r="BD24" i="4"/>
  <c r="BC24" i="4"/>
  <c r="BB24" i="4"/>
  <c r="K24" i="4"/>
  <c r="I24" i="4"/>
  <c r="G24" i="4"/>
  <c r="BA24" i="4" s="1"/>
  <c r="BE21" i="4"/>
  <c r="BD21" i="4"/>
  <c r="BC21" i="4"/>
  <c r="BB21" i="4"/>
  <c r="K21" i="4"/>
  <c r="I21" i="4"/>
  <c r="G21" i="4"/>
  <c r="BA21" i="4" s="1"/>
  <c r="BE18" i="4"/>
  <c r="BD18" i="4"/>
  <c r="BC18" i="4"/>
  <c r="BB18" i="4"/>
  <c r="K18" i="4"/>
  <c r="I18" i="4"/>
  <c r="G18" i="4"/>
  <c r="BA18" i="4" s="1"/>
  <c r="BE15" i="4"/>
  <c r="BD15" i="4"/>
  <c r="BC15" i="4"/>
  <c r="BB15" i="4"/>
  <c r="K15" i="4"/>
  <c r="I15" i="4"/>
  <c r="G15" i="4"/>
  <c r="BA15" i="4" s="1"/>
  <c r="BE12" i="4"/>
  <c r="BD12" i="4"/>
  <c r="BC12" i="4"/>
  <c r="BB12" i="4"/>
  <c r="K12" i="4"/>
  <c r="I12" i="4"/>
  <c r="G12" i="4"/>
  <c r="BA12" i="4" s="1"/>
  <c r="BE8" i="4"/>
  <c r="BD8" i="4"/>
  <c r="BC8" i="4"/>
  <c r="BB8" i="4"/>
  <c r="BA8" i="4"/>
  <c r="K8" i="4"/>
  <c r="I8" i="4"/>
  <c r="I45" i="4" s="1"/>
  <c r="G8" i="4"/>
  <c r="B7" i="3"/>
  <c r="A7" i="3"/>
  <c r="K45" i="4"/>
  <c r="E4" i="4"/>
  <c r="F3" i="4"/>
  <c r="C33" i="2"/>
  <c r="F33" i="2" s="1"/>
  <c r="C31" i="2"/>
  <c r="G7" i="2"/>
  <c r="H113" i="1"/>
  <c r="J95" i="1"/>
  <c r="I95" i="1"/>
  <c r="H95" i="1"/>
  <c r="G95" i="1"/>
  <c r="F95" i="1"/>
  <c r="H41" i="1"/>
  <c r="H38" i="1"/>
  <c r="G38" i="1"/>
  <c r="H32" i="1"/>
  <c r="I21" i="1" s="1"/>
  <c r="I22" i="1" s="1"/>
  <c r="H29" i="1"/>
  <c r="G29" i="1"/>
  <c r="D22" i="1"/>
  <c r="D20" i="1"/>
  <c r="BA241" i="7" l="1"/>
  <c r="E21" i="6" s="1"/>
  <c r="BD234" i="7"/>
  <c r="H20" i="6" s="1"/>
  <c r="G234" i="7"/>
  <c r="BA234" i="7"/>
  <c r="E20" i="6" s="1"/>
  <c r="BC225" i="7"/>
  <c r="G18" i="6" s="1"/>
  <c r="BB225" i="7"/>
  <c r="F18" i="6" s="1"/>
  <c r="BD225" i="7"/>
  <c r="H18" i="6" s="1"/>
  <c r="G225" i="7"/>
  <c r="BC209" i="7"/>
  <c r="G17" i="6" s="1"/>
  <c r="G209" i="7"/>
  <c r="BB209" i="7"/>
  <c r="F17" i="6" s="1"/>
  <c r="BB191" i="7"/>
  <c r="F15" i="6" s="1"/>
  <c r="G191" i="7"/>
  <c r="BE191" i="7"/>
  <c r="I15" i="6" s="1"/>
  <c r="BB164" i="7"/>
  <c r="F14" i="6" s="1"/>
  <c r="G129" i="7"/>
  <c r="BC129" i="7"/>
  <c r="G12" i="6" s="1"/>
  <c r="G104" i="7"/>
  <c r="BC104" i="7"/>
  <c r="G11" i="6" s="1"/>
  <c r="G76" i="7"/>
  <c r="BE63" i="7"/>
  <c r="I8" i="6" s="1"/>
  <c r="BC63" i="7"/>
  <c r="G8" i="6" s="1"/>
  <c r="BD63" i="7"/>
  <c r="H8" i="6" s="1"/>
  <c r="BB63" i="7"/>
  <c r="F8" i="6" s="1"/>
  <c r="BB44" i="7"/>
  <c r="F7" i="6" s="1"/>
  <c r="BD44" i="7"/>
  <c r="H7" i="6" s="1"/>
  <c r="BC44" i="7"/>
  <c r="G7" i="6" s="1"/>
  <c r="BE44" i="7"/>
  <c r="I7" i="6" s="1"/>
  <c r="G319" i="4"/>
  <c r="L312" i="4"/>
  <c r="BE319" i="4"/>
  <c r="I12" i="3" s="1"/>
  <c r="G1717" i="4"/>
  <c r="BC1717" i="4"/>
  <c r="G47" i="3" s="1"/>
  <c r="BB1717" i="4"/>
  <c r="F47" i="3" s="1"/>
  <c r="BD1717" i="4"/>
  <c r="H47" i="3" s="1"/>
  <c r="G1706" i="4"/>
  <c r="BE1703" i="4"/>
  <c r="I44" i="3" s="1"/>
  <c r="BD1703" i="4"/>
  <c r="H44" i="3" s="1"/>
  <c r="BC1656" i="4"/>
  <c r="G43" i="3" s="1"/>
  <c r="BC1638" i="4"/>
  <c r="G42" i="3" s="1"/>
  <c r="BA1638" i="4"/>
  <c r="E42" i="3" s="1"/>
  <c r="BE1638" i="4"/>
  <c r="I42" i="3" s="1"/>
  <c r="BE1599" i="4"/>
  <c r="I41" i="3" s="1"/>
  <c r="BA1599" i="4"/>
  <c r="E41" i="3" s="1"/>
  <c r="BD1586" i="4"/>
  <c r="H40" i="3" s="1"/>
  <c r="BA1586" i="4"/>
  <c r="E40" i="3" s="1"/>
  <c r="BC1586" i="4"/>
  <c r="G40" i="3" s="1"/>
  <c r="BD1566" i="4"/>
  <c r="H39" i="3" s="1"/>
  <c r="G1566" i="4"/>
  <c r="BC1566" i="4"/>
  <c r="G39" i="3" s="1"/>
  <c r="BE1513" i="4"/>
  <c r="I38" i="3" s="1"/>
  <c r="BD1513" i="4"/>
  <c r="H38" i="3" s="1"/>
  <c r="BA1513" i="4"/>
  <c r="E38" i="3" s="1"/>
  <c r="BC1513" i="4"/>
  <c r="G38" i="3" s="1"/>
  <c r="BA1453" i="4"/>
  <c r="E37" i="3" s="1"/>
  <c r="BE1453" i="4"/>
  <c r="I37" i="3" s="1"/>
  <c r="BC1453" i="4"/>
  <c r="G37" i="3" s="1"/>
  <c r="BD1453" i="4"/>
  <c r="H37" i="3" s="1"/>
  <c r="BA1416" i="4"/>
  <c r="E36" i="3" s="1"/>
  <c r="BE1416" i="4"/>
  <c r="I36" i="3" s="1"/>
  <c r="BD1416" i="4"/>
  <c r="H36" i="3" s="1"/>
  <c r="BC1416" i="4"/>
  <c r="G36" i="3" s="1"/>
  <c r="BE1344" i="4"/>
  <c r="I35" i="3" s="1"/>
  <c r="BD1344" i="4"/>
  <c r="H35" i="3" s="1"/>
  <c r="BC1344" i="4"/>
  <c r="G35" i="3" s="1"/>
  <c r="G1344" i="4"/>
  <c r="BA1344" i="4"/>
  <c r="E35" i="3" s="1"/>
  <c r="G1240" i="4"/>
  <c r="BC1234" i="4"/>
  <c r="G32" i="3" s="1"/>
  <c r="BE1234" i="4"/>
  <c r="I32" i="3" s="1"/>
  <c r="BD1234" i="4"/>
  <c r="H32" i="3" s="1"/>
  <c r="BD1220" i="4"/>
  <c r="H30" i="3" s="1"/>
  <c r="BA1220" i="4"/>
  <c r="E30" i="3" s="1"/>
  <c r="G1220" i="4"/>
  <c r="K1117" i="4"/>
  <c r="BE1117" i="4"/>
  <c r="I29" i="3" s="1"/>
  <c r="BA1117" i="4"/>
  <c r="E29" i="3" s="1"/>
  <c r="BD1063" i="4"/>
  <c r="H27" i="3" s="1"/>
  <c r="G1063" i="4"/>
  <c r="BC1063" i="4"/>
  <c r="G27" i="3" s="1"/>
  <c r="BE1063" i="4"/>
  <c r="I27" i="3" s="1"/>
  <c r="BD839" i="4"/>
  <c r="H26" i="3" s="1"/>
  <c r="BC839" i="4"/>
  <c r="G26" i="3" s="1"/>
  <c r="BC801" i="4"/>
  <c r="G25" i="3" s="1"/>
  <c r="BE801" i="4"/>
  <c r="I25" i="3" s="1"/>
  <c r="G801" i="4"/>
  <c r="BD801" i="4"/>
  <c r="H25" i="3" s="1"/>
  <c r="BB768" i="4"/>
  <c r="F23" i="3" s="1"/>
  <c r="BD768" i="4"/>
  <c r="H23" i="3" s="1"/>
  <c r="G768" i="4"/>
  <c r="BC768" i="4"/>
  <c r="G23" i="3" s="1"/>
  <c r="BD750" i="4"/>
  <c r="H22" i="3" s="1"/>
  <c r="BC730" i="4"/>
  <c r="G21" i="3" s="1"/>
  <c r="G707" i="4"/>
  <c r="BD707" i="4"/>
  <c r="H20" i="3" s="1"/>
  <c r="BD686" i="4"/>
  <c r="H19" i="3" s="1"/>
  <c r="BE686" i="4"/>
  <c r="I19" i="3" s="1"/>
  <c r="BC686" i="4"/>
  <c r="G19" i="3" s="1"/>
  <c r="G686" i="4"/>
  <c r="BC579" i="4"/>
  <c r="G18" i="3" s="1"/>
  <c r="BB492" i="4"/>
  <c r="F17" i="3" s="1"/>
  <c r="G492" i="4"/>
  <c r="BD492" i="4"/>
  <c r="H17" i="3" s="1"/>
  <c r="BC492" i="4"/>
  <c r="G17" i="3" s="1"/>
  <c r="G469" i="4"/>
  <c r="BD469" i="4"/>
  <c r="H16" i="3" s="1"/>
  <c r="BB469" i="4"/>
  <c r="F16" i="3" s="1"/>
  <c r="BE445" i="4"/>
  <c r="I15" i="3" s="1"/>
  <c r="G445" i="4"/>
  <c r="BB445" i="4"/>
  <c r="F15" i="3" s="1"/>
  <c r="BB372" i="4"/>
  <c r="F14" i="3" s="1"/>
  <c r="BC372" i="4"/>
  <c r="G14" i="3" s="1"/>
  <c r="BA372" i="4"/>
  <c r="E14" i="3" s="1"/>
  <c r="BD312" i="4"/>
  <c r="H11" i="3" s="1"/>
  <c r="BE312" i="4"/>
  <c r="I11" i="3" s="1"/>
  <c r="BC312" i="4"/>
  <c r="G11" i="3" s="1"/>
  <c r="G312" i="4"/>
  <c r="G246" i="4"/>
  <c r="BE246" i="4"/>
  <c r="I10" i="3" s="1"/>
  <c r="BB246" i="4"/>
  <c r="F10" i="3" s="1"/>
  <c r="BE215" i="4"/>
  <c r="I9" i="3" s="1"/>
  <c r="BC215" i="4"/>
  <c r="G9" i="3" s="1"/>
  <c r="G215" i="4"/>
  <c r="BD215" i="4"/>
  <c r="H9" i="3" s="1"/>
  <c r="BE145" i="4"/>
  <c r="I8" i="3" s="1"/>
  <c r="BB145" i="4"/>
  <c r="F8" i="3" s="1"/>
  <c r="BD45" i="4"/>
  <c r="H7" i="3" s="1"/>
  <c r="BB45" i="4"/>
  <c r="F7" i="3" s="1"/>
  <c r="BE45" i="4"/>
  <c r="I7" i="3" s="1"/>
  <c r="BC164" i="7"/>
  <c r="G14" i="6" s="1"/>
  <c r="BE164" i="7"/>
  <c r="I14" i="6" s="1"/>
  <c r="BD164" i="7"/>
  <c r="H14" i="6" s="1"/>
  <c r="G45" i="4"/>
  <c r="G164" i="7"/>
  <c r="BC45" i="4"/>
  <c r="G7" i="3" s="1"/>
  <c r="BA215" i="4"/>
  <c r="E9" i="3" s="1"/>
  <c r="BA801" i="4"/>
  <c r="E25" i="3" s="1"/>
  <c r="BA217" i="4"/>
  <c r="BA246" i="4" s="1"/>
  <c r="E10" i="3" s="1"/>
  <c r="BA248" i="4"/>
  <c r="BA312" i="4" s="1"/>
  <c r="E11" i="3" s="1"/>
  <c r="BA321" i="4"/>
  <c r="BA327" i="4" s="1"/>
  <c r="E13" i="3" s="1"/>
  <c r="BA752" i="4"/>
  <c r="BA768" i="4" s="1"/>
  <c r="E23" i="3" s="1"/>
  <c r="G1513" i="4"/>
  <c r="BA1566" i="4"/>
  <c r="E39" i="3" s="1"/>
  <c r="G1599" i="4"/>
  <c r="I1599" i="4"/>
  <c r="G1638" i="4"/>
  <c r="BD1638" i="4"/>
  <c r="H42" i="3" s="1"/>
  <c r="BA1656" i="4"/>
  <c r="E43" i="3" s="1"/>
  <c r="I1703" i="4"/>
  <c r="G1709" i="4"/>
  <c r="G22" i="5"/>
  <c r="BA144" i="7"/>
  <c r="BA164" i="7" s="1"/>
  <c r="E14" i="6" s="1"/>
  <c r="BA198" i="7"/>
  <c r="BA209" i="7" s="1"/>
  <c r="E17" i="6" s="1"/>
  <c r="BA45" i="4"/>
  <c r="E7" i="3" s="1"/>
  <c r="BA1063" i="4"/>
  <c r="E27" i="3" s="1"/>
  <c r="BB1063" i="4"/>
  <c r="F27" i="3" s="1"/>
  <c r="BD1117" i="4"/>
  <c r="H29" i="3" s="1"/>
  <c r="BB1220" i="4"/>
  <c r="F30" i="3" s="1"/>
  <c r="BC1220" i="4"/>
  <c r="G30" i="3" s="1"/>
  <c r="G1234" i="4"/>
  <c r="BA1234" i="4"/>
  <c r="E32" i="3" s="1"/>
  <c r="G1586" i="4"/>
  <c r="K1638" i="4"/>
  <c r="BA492" i="4"/>
  <c r="E17" i="3" s="1"/>
  <c r="K579" i="4"/>
  <c r="K839" i="4"/>
  <c r="BA70" i="7"/>
  <c r="BA76" i="7" s="1"/>
  <c r="E10" i="6" s="1"/>
  <c r="BC191" i="7"/>
  <c r="G15" i="6" s="1"/>
  <c r="BA211" i="7"/>
  <c r="BA225" i="7" s="1"/>
  <c r="E18" i="6" s="1"/>
  <c r="G145" i="4"/>
  <c r="BB319" i="4"/>
  <c r="F12" i="3" s="1"/>
  <c r="G372" i="4"/>
  <c r="BA445" i="4"/>
  <c r="E15" i="3" s="1"/>
  <c r="BA686" i="4"/>
  <c r="E19" i="3" s="1"/>
  <c r="K707" i="4"/>
  <c r="BB750" i="4"/>
  <c r="F22" i="3" s="1"/>
  <c r="BE1220" i="4"/>
  <c r="I30" i="3" s="1"/>
  <c r="I1234" i="4"/>
  <c r="G1416" i="4"/>
  <c r="G1453" i="4"/>
  <c r="BE1566" i="4"/>
  <c r="I39" i="3" s="1"/>
  <c r="BB1599" i="4"/>
  <c r="F41" i="3" s="1"/>
  <c r="BC1599" i="4"/>
  <c r="G41" i="3" s="1"/>
  <c r="BB1638" i="4"/>
  <c r="F42" i="3" s="1"/>
  <c r="BE1656" i="4"/>
  <c r="I43" i="3" s="1"/>
  <c r="G1703" i="4"/>
  <c r="BC1703" i="4"/>
  <c r="G44" i="3" s="1"/>
  <c r="BA1711" i="4"/>
  <c r="BA1717" i="4" s="1"/>
  <c r="E47" i="3" s="1"/>
  <c r="G44" i="7"/>
  <c r="I44" i="7"/>
  <c r="G63" i="7"/>
  <c r="BB104" i="7"/>
  <c r="F11" i="6" s="1"/>
  <c r="BD191" i="7"/>
  <c r="H15" i="6" s="1"/>
  <c r="BA63" i="7"/>
  <c r="E8" i="6" s="1"/>
  <c r="BB234" i="7"/>
  <c r="F20" i="6" s="1"/>
  <c r="BA44" i="7"/>
  <c r="E7" i="6" s="1"/>
  <c r="BA129" i="7"/>
  <c r="E12" i="6" s="1"/>
  <c r="BA191" i="7"/>
  <c r="E15" i="6" s="1"/>
  <c r="BA78" i="7"/>
  <c r="BA104" i="7" s="1"/>
  <c r="E11" i="6" s="1"/>
  <c r="E85" i="1"/>
  <c r="E83" i="1"/>
  <c r="E63" i="1"/>
  <c r="E77" i="1"/>
  <c r="E67" i="1"/>
  <c r="E49" i="1"/>
  <c r="E72" i="1"/>
  <c r="E57" i="1"/>
  <c r="E69" i="1"/>
  <c r="E62" i="1"/>
  <c r="E52" i="1"/>
  <c r="E58" i="1"/>
  <c r="E64" i="1"/>
  <c r="E89" i="1"/>
  <c r="E68" i="1"/>
  <c r="E73" i="1"/>
  <c r="E79" i="1"/>
  <c r="E94" i="1"/>
  <c r="E86" i="1"/>
  <c r="E53" i="1"/>
  <c r="E59" i="1"/>
  <c r="E66" i="1"/>
  <c r="E90" i="1"/>
  <c r="E75" i="1"/>
  <c r="E80" i="1"/>
  <c r="E93" i="1"/>
  <c r="E54" i="1"/>
  <c r="E61" i="1"/>
  <c r="E84" i="1"/>
  <c r="E91" i="1"/>
  <c r="E71" i="1"/>
  <c r="E76" i="1"/>
  <c r="E81" i="1"/>
  <c r="E55" i="1"/>
  <c r="E50" i="1"/>
  <c r="E56" i="1"/>
  <c r="E60" i="1"/>
  <c r="E65" i="1"/>
  <c r="E87" i="1"/>
  <c r="E92" i="1"/>
  <c r="E70" i="1"/>
  <c r="E74" i="1"/>
  <c r="E78" i="1"/>
  <c r="E82" i="1"/>
  <c r="E51" i="1"/>
  <c r="E88" i="1"/>
  <c r="G22" i="2"/>
  <c r="E95" i="1"/>
  <c r="BA47" i="4"/>
  <c r="BA145" i="4" s="1"/>
  <c r="E8" i="3" s="1"/>
  <c r="BA314" i="4"/>
  <c r="BA319" i="4" s="1"/>
  <c r="E12" i="3" s="1"/>
  <c r="BA579" i="4"/>
  <c r="E18" i="3" s="1"/>
  <c r="BA750" i="4"/>
  <c r="E22" i="3" s="1"/>
  <c r="BA839" i="4"/>
  <c r="E26" i="3" s="1"/>
  <c r="BD372" i="4"/>
  <c r="H14" i="3" s="1"/>
  <c r="K372" i="4"/>
  <c r="BA447" i="4"/>
  <c r="BA469" i="4" s="1"/>
  <c r="E16" i="3" s="1"/>
  <c r="G579" i="4"/>
  <c r="BA688" i="4"/>
  <c r="BA707" i="4" s="1"/>
  <c r="E20" i="3" s="1"/>
  <c r="G750" i="4"/>
  <c r="BE770" i="4"/>
  <c r="BE776" i="4" s="1"/>
  <c r="I24" i="3" s="1"/>
  <c r="G839" i="4"/>
  <c r="BB1117" i="4"/>
  <c r="F29" i="3" s="1"/>
  <c r="BB1234" i="4"/>
  <c r="F32" i="3" s="1"/>
  <c r="G1117" i="4"/>
  <c r="G1237" i="4"/>
  <c r="BB1416" i="4"/>
  <c r="F36" i="3" s="1"/>
  <c r="BB1453" i="4"/>
  <c r="F37" i="3" s="1"/>
  <c r="BB1222" i="4"/>
  <c r="BB1223" i="4" s="1"/>
  <c r="F31" i="3" s="1"/>
  <c r="BB1344" i="4"/>
  <c r="F35" i="3" s="1"/>
  <c r="BB1513" i="4"/>
  <c r="F38" i="3" s="1"/>
  <c r="BB1566" i="4"/>
  <c r="F39" i="3" s="1"/>
  <c r="BB1656" i="4"/>
  <c r="F43" i="3" s="1"/>
  <c r="G1656" i="4"/>
  <c r="BB1568" i="4"/>
  <c r="BB1586" i="4" s="1"/>
  <c r="F40" i="3" s="1"/>
  <c r="BB1658" i="4"/>
  <c r="BB1703" i="4" s="1"/>
  <c r="F44" i="3" s="1"/>
  <c r="F22" i="6" l="1"/>
  <c r="C16" i="5" s="1"/>
  <c r="I22" i="6"/>
  <c r="C21" i="5" s="1"/>
  <c r="G48" i="3"/>
  <c r="C18" i="2" s="1"/>
  <c r="I48" i="3"/>
  <c r="C21" i="2" s="1"/>
  <c r="G22" i="6"/>
  <c r="C18" i="5" s="1"/>
  <c r="H22" i="6"/>
  <c r="C17" i="5" s="1"/>
  <c r="H48" i="3"/>
  <c r="C17" i="2" s="1"/>
  <c r="E22" i="6"/>
  <c r="C15" i="5" s="1"/>
  <c r="E48" i="3"/>
  <c r="C15" i="2" s="1"/>
  <c r="F48" i="3"/>
  <c r="C16" i="2" s="1"/>
  <c r="C19" i="5" l="1"/>
  <c r="C22" i="5" s="1"/>
  <c r="C23" i="5" s="1"/>
  <c r="F30" i="5" s="1"/>
  <c r="F31" i="5" s="1"/>
  <c r="F34" i="5" s="1"/>
  <c r="C19" i="2"/>
  <c r="C22" i="2" s="1"/>
  <c r="C23" i="2" s="1"/>
  <c r="F30" i="2" s="1"/>
  <c r="F31" i="2" s="1"/>
  <c r="F34" i="2" s="1"/>
  <c r="G40" i="1" l="1"/>
  <c r="I40" i="1" s="1"/>
  <c r="F40" i="1" s="1"/>
  <c r="G31" i="1"/>
  <c r="I31" i="1" s="1"/>
  <c r="F31" i="1" s="1"/>
  <c r="G30" i="1"/>
  <c r="G39" i="1"/>
  <c r="G32" i="1" l="1"/>
  <c r="I19" i="1" s="1"/>
  <c r="I20" i="1" s="1"/>
  <c r="I23" i="1" s="1"/>
  <c r="I30" i="1"/>
  <c r="I39" i="1"/>
  <c r="I41" i="1" s="1"/>
  <c r="G41" i="1"/>
  <c r="F39" i="1" l="1"/>
  <c r="F41" i="1" s="1"/>
  <c r="F30" i="1"/>
  <c r="F32" i="1" s="1"/>
  <c r="I32" i="1"/>
  <c r="J30" i="1" l="1"/>
  <c r="J32" i="1"/>
  <c r="J41" i="1"/>
  <c r="J39" i="1"/>
  <c r="J31" i="1"/>
  <c r="J40" i="1"/>
</calcChain>
</file>

<file path=xl/sharedStrings.xml><?xml version="1.0" encoding="utf-8"?>
<sst xmlns="http://schemas.openxmlformats.org/spreadsheetml/2006/main" count="4808" uniqueCount="2320">
  <si>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</si>
  <si>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</si>
  <si>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</si>
  <si>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</si>
  <si>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</si>
  <si>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</si>
  <si>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</si>
  <si>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</si>
  <si>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</si>
  <si>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</si>
  <si>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</si>
  <si>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</si>
  <si>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</si>
  <si>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</si>
  <si>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</si>
  <si>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</si>
  <si>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</si>
  <si>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</si>
  <si>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</si>
  <si>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</si>
  <si>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</si>
  <si>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</si>
  <si>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</si>
  <si>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</si>
  <si>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</si>
  <si>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</si>
  <si>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</si>
  <si>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</si>
  <si>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</si>
  <si>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</si>
  <si>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</si>
  <si>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</si>
  <si>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</si>
  <si>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</si>
  <si>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</si>
  <si>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</si>
  <si>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</si>
  <si>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</si>
  <si>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</si>
  <si>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</si>
  <si>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</si>
  <si>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</si>
  <si>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</si>
  <si>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</si>
  <si>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</si>
  <si>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</si>
  <si>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</si>
  <si>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</si>
  <si>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</si>
  <si>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</si>
  <si>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</si>
  <si>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</si>
  <si>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</si>
  <si>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</si>
  <si>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</si>
  <si>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</si>
  <si>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</si>
  <si>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</si>
  <si>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</si>
  <si>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</si>
  <si>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</si>
  <si>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</si>
  <si>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</si>
  <si>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</si>
  <si>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</si>
  <si>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</si>
  <si>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</si>
  <si>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</si>
  <si>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</si>
  <si>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</si>
  <si>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</si>
  <si>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</si>
  <si>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</si>
  <si>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</si>
  <si>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</si>
  <si>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</si>
  <si>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</si>
  <si>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</si>
  <si>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</si>
  <si>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</si>
  <si>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</si>
  <si>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</si>
  <si>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</si>
  <si>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</si>
  <si>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</si>
  <si>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</si>
  <si>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</si>
  <si>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</si>
  <si>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</si>
  <si>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</si>
  <si>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</si>
  <si>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</si>
  <si>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</si>
  <si>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</si>
  <si>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</si>
  <si>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</si>
  <si>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</si>
  <si>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</si>
  <si>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</si>
  <si>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</si>
  <si>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</si>
  <si>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</si>
  <si>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</si>
  <si>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357</t>
  </si>
  <si>
    <t>Domov pro seniory Hostim, příspěvková organizace</t>
  </si>
  <si>
    <t>357 Domov pro seniory Hostim, příspěvková organizace</t>
  </si>
  <si>
    <t>10</t>
  </si>
  <si>
    <t>Stavební úpravy objektu</t>
  </si>
  <si>
    <t>10 Stavební úpravy objektu</t>
  </si>
  <si>
    <t>17/02/03-1</t>
  </si>
  <si>
    <t>Rozpočet k projektu (výkaz výměr)</t>
  </si>
  <si>
    <t>01</t>
  </si>
  <si>
    <t>VON - Vedlejší a ostatní náklady</t>
  </si>
  <si>
    <t>01 VON - Vedlejší a ostatní náklady</t>
  </si>
  <si>
    <t>001-01</t>
  </si>
  <si>
    <t xml:space="preserve">Zařízení staveniště, BOZP </t>
  </si>
  <si>
    <t>kompl</t>
  </si>
  <si>
    <t>Veškeré náklady a činnosti související s vybudováním, provozem a likvidací staveniště, vč. zajištění připojení na elektrickou energii, vodu a odvodnění staveniště, vč. provádění každodenního hrubého úklidu staveniště a vč. průběžné likvidace vznikajících odpadů oprávněnou osobou.:</t>
  </si>
  <si>
    <t>Standardní prvky BOZP (mobilní oplocení, výstražné značení, přechody výkopů vč. oplocení, zábradlí, atd - vč. jejich dodávky, montáže, údržby a demnotáže, resp. likvidace) a povinnosti vyplívající z plánu BOZP vč. připomínek příslušných orgánů.:</t>
  </si>
  <si>
    <t>001-02</t>
  </si>
  <si>
    <t xml:space="preserve">Dočasné dopravní značení </t>
  </si>
  <si>
    <t>Náklady na vyhotovení návrhu dočasného dopravního značení a zvláštního užívání komunikace, vč. projednání, odsouhlasení s dotčenými orgány a organizacemi a zajištění správních rozhodnutí, dodání dopravních značek a světelné signalizace, jejich rozmístění a přemísťování a jejich údržba v průběhu výstavby vč. následného odstranění, poplatky za správní řízení, splnění podmínek správních rozhodnutí a orgánů DOSS.:</t>
  </si>
  <si>
    <t>001-03</t>
  </si>
  <si>
    <t xml:space="preserve">Geodetické vytyčení </t>
  </si>
  <si>
    <t>Vytyčení nově budovaných inženýrskýchsítí a stavebních objektů, vytyčení hranice pozemku, vytyčení stávajících inženýrských sítí, kontrolní měření.:</t>
  </si>
  <si>
    <t>001-04</t>
  </si>
  <si>
    <t>Geodetické zaměření řešených stavebních objektů po dokončení díla</t>
  </si>
  <si>
    <t>Geodetické zaměření řešených stavebních objektů, zpevněné plochy, parkoviště, chodníky.:</t>
  </si>
  <si>
    <t>001-05</t>
  </si>
  <si>
    <t>Geodetické zaměření inženýrských objektů po doknčení díla</t>
  </si>
  <si>
    <t>Geodetické zaměření inženýrských objektů:</t>
  </si>
  <si>
    <t>001-06</t>
  </si>
  <si>
    <t xml:space="preserve">Geometrický plán </t>
  </si>
  <si>
    <t>Geometrický plán objektů podléhajících vkladu do katastru nemovitostí (budovy, inženýrské sítě, věcná břemena k částem pozemků):</t>
  </si>
  <si>
    <t>001-07</t>
  </si>
  <si>
    <t xml:space="preserve">Projektová dokumentace skutečného provedení </t>
  </si>
  <si>
    <t>Náklady na vyhotovení dokumentace skutečného provedení:</t>
  </si>
  <si>
    <t>001-08</t>
  </si>
  <si>
    <t>Mimostaveništní doprava, přesun technologických zařízení</t>
  </si>
  <si>
    <t>Náklady spojené s dopravou strojů a zařízení do staveništního skladu a přesun strojů a zařízení do pracovní zóny pokud nejsou uvedeny v položkových soupisech jednotlivých částí zakázky.:</t>
  </si>
  <si>
    <t>001-09</t>
  </si>
  <si>
    <t>Kompletace dokladové části stavby k předání, převzetí a kolaudaci díla</t>
  </si>
  <si>
    <t>Doklady o vlastnostech materiálů, o provedených zkouškách a měření, o výchozích kontrolách provozuschopnosti, zaškolení obsluhy, revizní zprávy, doklady o oprávnění k provádění prací, doklady o likvidaci odpadů, návody k obsluze, kopie záručních listů, atd...:</t>
  </si>
  <si>
    <t>001-10</t>
  </si>
  <si>
    <t xml:space="preserve">Soubor zimních opatření </t>
  </si>
  <si>
    <t>Náklady spojené s prováděním prací v zimním období (přísady do malt a betonů, ochrana proti promrznutí malt a betonů, zakrývání konstrukcí, zazimování stavby, temperování staveb, odklízení sněhu).:</t>
  </si>
  <si>
    <t>001-11</t>
  </si>
  <si>
    <t>Poskytnutí zařízení staveniště (jeho části) pro umožnění činnosti TDS, AD, SÚ, pro kontrolní dny</t>
  </si>
  <si>
    <t>Poskytnutí krytého, čistého prostoru vč. vybavení pracovním stolem a 4 židlemi (např. stavební buňka - kancelář stavby, místnost v objektu, ...):</t>
  </si>
  <si>
    <t>001-12</t>
  </si>
  <si>
    <t xml:space="preserve">Zábory veřejných prostranství, vč. komunikací </t>
  </si>
  <si>
    <t>Náklady spojené se zábory veřejných prostranství, vč. komunikací (poplatky za zařízení záboru a nájemné za užívání veřejných ploch).:</t>
  </si>
  <si>
    <t>1 Zemní práce</t>
  </si>
  <si>
    <t>130001101R00</t>
  </si>
  <si>
    <t xml:space="preserve">Příplatek za ztížené hloubení v blízkosti vedení </t>
  </si>
  <si>
    <t>m3</t>
  </si>
  <si>
    <t>v blízkosti křížení stávajícího vedení:</t>
  </si>
  <si>
    <t>1,5*1,5*1*2+1*1,45*1+1*1,75*1+1*1*1,2*4</t>
  </si>
  <si>
    <t>131301110R00</t>
  </si>
  <si>
    <t xml:space="preserve">Hloubení nezapaž. jam hor.4 do 50 m3, STROJNĚ </t>
  </si>
  <si>
    <t>jáma pro pro zaslepení stávají části plynovodu:</t>
  </si>
  <si>
    <t>1,5*1,5*1</t>
  </si>
  <si>
    <t>jáma pro napojení zemní části plynu na objekt:</t>
  </si>
  <si>
    <t>výkop šachet splaškové kanalizace:</t>
  </si>
  <si>
    <t>1,5*1,5*1,05+1,5*1,5*1,95</t>
  </si>
  <si>
    <t>výkop šachet dešťové kanalizace:</t>
  </si>
  <si>
    <t>1*1*1,1+1*1*1,5</t>
  </si>
  <si>
    <t>131301119R00</t>
  </si>
  <si>
    <t xml:space="preserve">Příplatek za lepivost - hloubení nezap.jam v hor.4 </t>
  </si>
  <si>
    <t>132301212R00</t>
  </si>
  <si>
    <t xml:space="preserve">Hloubení rýh š.do 200 cm hor.4 do 1000 m3, STROJNĚ </t>
  </si>
  <si>
    <t>výkop pro přípojku vody:</t>
  </si>
  <si>
    <t>11*1,45*1</t>
  </si>
  <si>
    <t>výkop pro venkovní splaškovou kanalizaci:</t>
  </si>
  <si>
    <t>(20+35)*1,75*1</t>
  </si>
  <si>
    <t>výkop pro dešťovou kanalizaci:</t>
  </si>
  <si>
    <t>(22+43)*1,3*1</t>
  </si>
  <si>
    <t>132301219R00</t>
  </si>
  <si>
    <t xml:space="preserve">Příplatek za lepivost - hloubení rýh 200cm v hor.4 </t>
  </si>
  <si>
    <t>139601102R00</t>
  </si>
  <si>
    <t xml:space="preserve">Ruční výkop jam, rýh a šachet v hornině tř. 3 </t>
  </si>
  <si>
    <t>výkop okapového chodníku vč výkopu pro zemnící pásku ze dvora:</t>
  </si>
  <si>
    <t>(1,4+15,86+29,49+6,7)*0,75*1,65</t>
  </si>
  <si>
    <t>výkop pro zemnící pásku ze strany příkopu:</t>
  </si>
  <si>
    <t>(3+18,32+30,2)*0,5*1</t>
  </si>
  <si>
    <t>139711101RT2</t>
  </si>
  <si>
    <t>Vykopávka v uzavřených prostorách v hor.1-4 hornina 2</t>
  </si>
  <si>
    <t>odkopání zeminy pro nové skladby podlah v původní části dílen a chodeb:</t>
  </si>
  <si>
    <t>(14,8+8,9+5,6*5,6+1,9*4,5+0,6*1*2+1,4*0,75+1,25*0,25*5)*0,2</t>
  </si>
  <si>
    <t>0,85*0,25*2*0,2</t>
  </si>
  <si>
    <t>139711101RT3</t>
  </si>
  <si>
    <t>Vykopávka v uzavřených prostorách v hor.1-4 hornina 3</t>
  </si>
  <si>
    <t>výkop pro základ zdiva a výtahové šachty:</t>
  </si>
  <si>
    <t>5,95*0,6*0,5+3,45*2,8*0,5</t>
  </si>
  <si>
    <t>částečný výkop pro odvětrávací kanálek v základech:</t>
  </si>
  <si>
    <t>(5+1,75)*0,5*0,6</t>
  </si>
  <si>
    <t>výkop vnitřní kanalizace pod deskou:</t>
  </si>
  <si>
    <t>80,5*0,55*0,45</t>
  </si>
  <si>
    <t>151101101R00</t>
  </si>
  <si>
    <t xml:space="preserve">Pažení a rozepření stěn rýh - příložné - hl.do 2 m </t>
  </si>
  <si>
    <t>m2</t>
  </si>
  <si>
    <t>57,2*2</t>
  </si>
  <si>
    <t>151101111R00</t>
  </si>
  <si>
    <t xml:space="preserve">Odstranění pažení stěn rýh - příložné - hl. do 2 m </t>
  </si>
  <si>
    <t>162201203R00</t>
  </si>
  <si>
    <t xml:space="preserve">Vodorovné přemíst.výkopku, kolečko hor.1-4, do 10m </t>
  </si>
  <si>
    <t>odvoz přebytečné zeminy z objektu:</t>
  </si>
  <si>
    <t>13,5695+8,64+12,0465</t>
  </si>
  <si>
    <t>162201210R00</t>
  </si>
  <si>
    <t xml:space="preserve">Příplatek za dalš.10 m, kolečko, výkop. z hor.1- 4 </t>
  </si>
  <si>
    <t>162701105R00</t>
  </si>
  <si>
    <t xml:space="preserve">Vodorovné přemístění výkopku z hor.1-4 do 10000 m </t>
  </si>
  <si>
    <t>dovoz recyklátu na dosypání podlahy v bývalém kině:</t>
  </si>
  <si>
    <t>183,4*0,8</t>
  </si>
  <si>
    <t>odvoz přebytečné zeminy na skládku:</t>
  </si>
  <si>
    <t>13,85+196,7+91,9044+13,5695+28,5638</t>
  </si>
  <si>
    <t>-154,9-41,0225-6,2520</t>
  </si>
  <si>
    <t>162701109R00</t>
  </si>
  <si>
    <t xml:space="preserve">Příplatek k vod. přemístění hor.1-4 za další 1 km </t>
  </si>
  <si>
    <t>dovoz recyklátu:</t>
  </si>
  <si>
    <t>146,72*1</t>
  </si>
  <si>
    <t>odvoz zeminy na skládku:</t>
  </si>
  <si>
    <t>142,4132*10</t>
  </si>
  <si>
    <t>174101101R00</t>
  </si>
  <si>
    <t xml:space="preserve">Zásyp jam, rýh, šachet se zhutněním </t>
  </si>
  <si>
    <t>zásyp po zaslepení a dopojeni plynu:</t>
  </si>
  <si>
    <t>1,5*1,5*1*2-1,5*0,5*0,3*2</t>
  </si>
  <si>
    <t>po provedení vodovodní přípojky:</t>
  </si>
  <si>
    <t>11*1,1*1</t>
  </si>
  <si>
    <t>po provedení splaškové a dešťové kanalizace:</t>
  </si>
  <si>
    <t>(20+35)*1,4*1</t>
  </si>
  <si>
    <t>(22+43)*0,95*1</t>
  </si>
  <si>
    <t>174101102R00</t>
  </si>
  <si>
    <t xml:space="preserve">Zásyp ruční se zhutněním </t>
  </si>
  <si>
    <t>zásyp po provedení zemnící pásky:</t>
  </si>
  <si>
    <t>ze dvora:</t>
  </si>
  <si>
    <t>(1,4+15,86+29,49+6,7)*0,75*0,2</t>
  </si>
  <si>
    <t>ze strany příkopu:</t>
  </si>
  <si>
    <t>po provedení vnitřní kanalizace pod deskou:</t>
  </si>
  <si>
    <t>80,5*0,2*0,45</t>
  </si>
  <si>
    <t>175101101RT2</t>
  </si>
  <si>
    <t>Obsyp potrubí bez prohození sypaniny s dodáním štěrkopísku frakce 0 - 22 mm</t>
  </si>
  <si>
    <t>podsyp + obsyp zaslepení a dopojeni plynu:</t>
  </si>
  <si>
    <t>1,5*0,35*0,5*2</t>
  </si>
  <si>
    <t>podsyp + obsyp vodyvodní přípojky:</t>
  </si>
  <si>
    <t>11*0,35*1</t>
  </si>
  <si>
    <t>podsyp + obsyp splaškové a dešťové kanalizace:</t>
  </si>
  <si>
    <t>(20+35)*0,35*1-20*0,15^2*Pi/4-35*0,2^2*Pi/4</t>
  </si>
  <si>
    <t>(22+43)*0,35*1-22*0,125^2*Pi/4-43*0,2^2*Pi/4</t>
  </si>
  <si>
    <t>podsyp + obsyp kanalizace pod deskou:</t>
  </si>
  <si>
    <t>80,5*0,35*0,45-80,5*0,1^2*Pi/4</t>
  </si>
  <si>
    <t>175101201R00</t>
  </si>
  <si>
    <t xml:space="preserve">Obsyp objektu bez prohození sypaniny </t>
  </si>
  <si>
    <t>obsyp šachet splaškové kanalizace:</t>
  </si>
  <si>
    <t>1,5*1,5*1,05+1,5*1,5*1,95-(1,05+1,95)*0,79</t>
  </si>
  <si>
    <t>obsyp šachet dešťové kanalizace:</t>
  </si>
  <si>
    <t>1*1*1,1+1*1*1,5-(1,1+1,5)*0,28</t>
  </si>
  <si>
    <t>181101111R00</t>
  </si>
  <si>
    <t xml:space="preserve">Úprava pláně v zářezech se zhutněním - ručně </t>
  </si>
  <si>
    <t>udusání podkladu pod výtahovou šachtou, základem zdiva:</t>
  </si>
  <si>
    <t>2,8*3,45+5,95*0,6</t>
  </si>
  <si>
    <t>udusání podkladu po stržení zeminy v původní části dílen a chodeb:</t>
  </si>
  <si>
    <t>14,8+8,9+5,6*5,6+1,9*4,5+0,6*1*2+1,4*0,75+1,25*0,25*5+0,85*0,25*2</t>
  </si>
  <si>
    <t>199000005R00</t>
  </si>
  <si>
    <t xml:space="preserve">Poplatek za skládku zeminy 1- 4 </t>
  </si>
  <si>
    <t>t</t>
  </si>
  <si>
    <t>142,4132*2</t>
  </si>
  <si>
    <t>631571010R00</t>
  </si>
  <si>
    <t xml:space="preserve">Zřízení násypu, podlahy nebo střechy, bez dodávky </t>
  </si>
  <si>
    <t>dorovnání podlahy recyklátem (v původním kině):</t>
  </si>
  <si>
    <t>59691012.A</t>
  </si>
  <si>
    <t>Recyklát směsný fr.16-32 mm</t>
  </si>
  <si>
    <t>146,72*1,6</t>
  </si>
  <si>
    <t>2</t>
  </si>
  <si>
    <t>Základy a zvláštní zakládání</t>
  </si>
  <si>
    <t>2 Základy a zvláštní zakládání</t>
  </si>
  <si>
    <t>213151121R00</t>
  </si>
  <si>
    <t xml:space="preserve">Montáž geotextílie </t>
  </si>
  <si>
    <t>mezi podkladem ze štěrkodrti a žb deskou:</t>
  </si>
  <si>
    <t>4,55*5,6-1,9*1,4*0,5-4,6*0,2+5,65*5,6+4,55*1,9+3,4*4,7</t>
  </si>
  <si>
    <t>5,5*2,9*0,5+5,98*28,7-2,5*3,15</t>
  </si>
  <si>
    <t>273313611R00</t>
  </si>
  <si>
    <t xml:space="preserve">Beton základových desek prostý C 16/20 XC2 </t>
  </si>
  <si>
    <t>dno odvětrávacího kanálku:</t>
  </si>
  <si>
    <t>(5,7+28,85+7,5+4,8+5+27,75)*0,45*0,1</t>
  </si>
  <si>
    <t>273321321R00</t>
  </si>
  <si>
    <t xml:space="preserve">Železobeton základových desek C 20/25 XC2 </t>
  </si>
  <si>
    <t>základová desky výtahové šachty:</t>
  </si>
  <si>
    <t>2,8*3,45*0,35</t>
  </si>
  <si>
    <t>nová základová deska objektu:</t>
  </si>
  <si>
    <t>(4,55*5,6-1,9*1,4*0,5-4,6*0,2+5,65*5,6+4,55*1,9+3,4*4,7)*0,15</t>
  </si>
  <si>
    <t>(5,5*2,9*0,5+5,98*28,7-2,5*3,15)*0,15</t>
  </si>
  <si>
    <t>273361921RT5</t>
  </si>
  <si>
    <t>Výztuž základových desek ze svařovaných sítí průměr drátu  6,0, oka 150/150 mm KH20</t>
  </si>
  <si>
    <t>výztuž základové desky objektu:</t>
  </si>
  <si>
    <t>(4,55*5,6-1,9*1,4*0,5-4,6*0,2+5,65*5,6+4,55*1,9+3,4*4,7)*0,0030333*1,1</t>
  </si>
  <si>
    <t>(5,5*2,9*0,5+5,98*28,7-2,5*3,15)*0,0030333*1,1</t>
  </si>
  <si>
    <t>273361921RT8</t>
  </si>
  <si>
    <t>Výztuž základových desek ze svařovaných sítí průměr drátu  8,0, oka 100/100 mm KY81</t>
  </si>
  <si>
    <t>výztuž základové desky výtahové šachty:</t>
  </si>
  <si>
    <t>3,45*2,8*0,0079*1,1</t>
  </si>
  <si>
    <t>274272110RT3</t>
  </si>
  <si>
    <t>Zdivo základové z bednicích tvárnic, tl. 15 cm výplň tvárnic betonem C 16/20 XC2</t>
  </si>
  <si>
    <t>izolační přizdívka výtahové šachty:</t>
  </si>
  <si>
    <t>(2,8*2+3,15*2)*0,9</t>
  </si>
  <si>
    <t>stěny odvětrávacího kanálku:</t>
  </si>
  <si>
    <t>(4,85+28,4+7+3,9+1,5+4,75+27,75)*0,25</t>
  </si>
  <si>
    <t>274272140RT3</t>
  </si>
  <si>
    <t>Zdivo základové z bednicích tvárnic, tl. 30 cm výplň tvárnic betonem C 16/20 XC2</t>
  </si>
  <si>
    <t>základ z bednících dílců pod novou nosnou zeď:</t>
  </si>
  <si>
    <t>5,95*0,75</t>
  </si>
  <si>
    <t>274313611R00</t>
  </si>
  <si>
    <t xml:space="preserve">Beton základových pasů prostý C 16/20 XC2 </t>
  </si>
  <si>
    <t>nový základ pod nosné zdivo:</t>
  </si>
  <si>
    <t>5,95*0,6*0,5*1,035</t>
  </si>
  <si>
    <t>279361821R00</t>
  </si>
  <si>
    <t xml:space="preserve">Výztuž základových zdí z betonář. oceli 10 505 (R) </t>
  </si>
  <si>
    <t>výztuž v izolační přizdívce výtahové šachty:</t>
  </si>
  <si>
    <t>svislá R8:(2,8*2+3,15*2)/0,5*1,1*0,000395*1,1</t>
  </si>
  <si>
    <t>vodorovná R8:(2,8*2+3,15*2)*3*0,000395*1,1</t>
  </si>
  <si>
    <t>411121243RT2</t>
  </si>
  <si>
    <t>Osazování stropních desek š. do 60, dl. do 270 cm včetně dodávky PZD 209x29x9</t>
  </si>
  <si>
    <t>kus</t>
  </si>
  <si>
    <t>zastropení odvětrávacího kanálku:</t>
  </si>
  <si>
    <t>(5,7+28,85+7,5+4,8+5+27,75)/2,09</t>
  </si>
  <si>
    <t>631312611R00</t>
  </si>
  <si>
    <t xml:space="preserve">Mazanina betonová tl. 5 - 8 cm C 16/20 XC1 </t>
  </si>
  <si>
    <t>dno výtahové šachty:</t>
  </si>
  <si>
    <t>2,5*3,15*0,08</t>
  </si>
  <si>
    <t>631319161R00</t>
  </si>
  <si>
    <t xml:space="preserve">Příplatek za konečnou úpravu mazanin tl. 8 cm </t>
  </si>
  <si>
    <t>631319171R00</t>
  </si>
  <si>
    <t xml:space="preserve">Příplatek za stržení povrchu mazaniny tl. 8 cm </t>
  </si>
  <si>
    <t>631361921RT0</t>
  </si>
  <si>
    <t>Výztuž mazanin svařovanou sítí průměr drátu  4,0, oka 150/150 mm KA17</t>
  </si>
  <si>
    <t>výztuž mazaniny dna šachty výtahu:</t>
  </si>
  <si>
    <t>2,5*3,15*0,001983*1,1</t>
  </si>
  <si>
    <t>631571003R00</t>
  </si>
  <si>
    <t xml:space="preserve">Násyp ze štěrkopísku 0 - 63,  zpevňující </t>
  </si>
  <si>
    <t>zpevňující násyp pod desku výtahové šachty:</t>
  </si>
  <si>
    <t>2,8*3,45*0,1</t>
  </si>
  <si>
    <t>zpevňující násyp pod základovou deskou:</t>
  </si>
  <si>
    <t>(4,55*5,6-1,9*1,4*0,5-4,6*0,2+5,65*5,6+4,55*1,9+3,4*4,7)*0,1</t>
  </si>
  <si>
    <t>(5,5*2,9*0,5+5,98*28,7-2,5*3,15)*0,1</t>
  </si>
  <si>
    <t>711823121RT4</t>
  </si>
  <si>
    <t>Montáž nopové fólie svisle včetně dodávky fólie</t>
  </si>
  <si>
    <t>nopová fólie na odvětrávacím kanálku:</t>
  </si>
  <si>
    <t>(5,7+28,85+7,5+4,8+5+27,75)*0,65</t>
  </si>
  <si>
    <t>953943111R00</t>
  </si>
  <si>
    <t xml:space="preserve">Osazení kovových předmětů do zdiva, 1 kg / kus </t>
  </si>
  <si>
    <t>kotvení desky do stávajícího zdiva pruty R 12:</t>
  </si>
  <si>
    <t>184</t>
  </si>
  <si>
    <t>953943112R00</t>
  </si>
  <si>
    <t xml:space="preserve">Osazení kovových předmětů do zdiva, 5 kg / kus </t>
  </si>
  <si>
    <t>osazení L úhelníku pro spojení desek odvětrávacího kanálku:</t>
  </si>
  <si>
    <t>38</t>
  </si>
  <si>
    <t>13211440</t>
  </si>
  <si>
    <t>Tyč ocelová kruhová jakost 11375  D 12 mm</t>
  </si>
  <si>
    <t>T</t>
  </si>
  <si>
    <t>R12:1*184*0,000888*1,1</t>
  </si>
  <si>
    <t>13331764</t>
  </si>
  <si>
    <t>Úhelník rovnoramenný L jakost S235   70x 70x 7 mm</t>
  </si>
  <si>
    <t>0,5*38*0,00739*1,1</t>
  </si>
  <si>
    <t>69366201</t>
  </si>
  <si>
    <t>Geotextilie 200 g/m2</t>
  </si>
  <si>
    <t>251,2210*1,1</t>
  </si>
  <si>
    <t>080165191400</t>
  </si>
  <si>
    <t>Čerpadlo betonářské kolové SCHWING</t>
  </si>
  <si>
    <t>Sh</t>
  </si>
  <si>
    <t>21</t>
  </si>
  <si>
    <t>Úprava podloží a základ.spáry</t>
  </si>
  <si>
    <t>21 Úprava podloží a základ.spáry</t>
  </si>
  <si>
    <t>212561111R00</t>
  </si>
  <si>
    <t xml:space="preserve">Výplň odvodňov. trativodů kam. hrubě drcen. 16 mm </t>
  </si>
  <si>
    <t>výplň okapového chodníku:</t>
  </si>
  <si>
    <t>(1,4+15,86+29,49+6,7)*0,65*1,1</t>
  </si>
  <si>
    <t>(1,4+15,86+29,49+6,7)*0,45*0,15</t>
  </si>
  <si>
    <t>212755114RX1</t>
  </si>
  <si>
    <t>Trativody z drenážních trubek DN 10 cm bez lože PVC</t>
  </si>
  <si>
    <t>m</t>
  </si>
  <si>
    <t>drenáž v okapovém chodníku:</t>
  </si>
  <si>
    <t>1,8+15,86+29,49+7,3</t>
  </si>
  <si>
    <t>geotextilie v okapovém chodníku:</t>
  </si>
  <si>
    <t>(1,4+15,86+29,49+6,7)*2,55</t>
  </si>
  <si>
    <t>569903311R00</t>
  </si>
  <si>
    <t xml:space="preserve">Zřízení zemních krajnic se zhutněním </t>
  </si>
  <si>
    <t>kolem obruby okapového chodníku:</t>
  </si>
  <si>
    <t>(1,8+15,2-1,7+30-1,7+6,6)*0,5*0,25</t>
  </si>
  <si>
    <t>639571210R00</t>
  </si>
  <si>
    <t xml:space="preserve">Okapový chodník podél budovy z kačírku tl. 100 mm </t>
  </si>
  <si>
    <t>okapový chodník ze dvora:</t>
  </si>
  <si>
    <t>(1,4+15,86+29,49+6,7-1,7*2)*0,45</t>
  </si>
  <si>
    <t>nopovka v okapovém chodníku:</t>
  </si>
  <si>
    <t>(1,8+15,86+29,49+7,3-1,7*2)*1,6</t>
  </si>
  <si>
    <t>711823129RT3</t>
  </si>
  <si>
    <t>Montáž ukončovací lišty k nopové fólii včetně dodávky lišty</t>
  </si>
  <si>
    <t>1,8+15,86+29,49+7,3-1,7*2</t>
  </si>
  <si>
    <t>916561111R00</t>
  </si>
  <si>
    <t xml:space="preserve">Osazení záhon.obrubníků do lože z C 12/15 s opěrou </t>
  </si>
  <si>
    <t>obruby kolem okapového chodníku:</t>
  </si>
  <si>
    <t>1,8+15,2-1,7+30-1,7+6,6</t>
  </si>
  <si>
    <t>212 75-001</t>
  </si>
  <si>
    <t xml:space="preserve">Dopojení drenáže na dešťovou kanalizaci </t>
  </si>
  <si>
    <t>59217330</t>
  </si>
  <si>
    <t>Obrubník záhonový, přírodní 1000x50x250 mm</t>
  </si>
  <si>
    <t>50,2*1,01</t>
  </si>
  <si>
    <t>136,2975*1,1</t>
  </si>
  <si>
    <t>3</t>
  </si>
  <si>
    <t>Svislé a kompletní konstrukce</t>
  </si>
  <si>
    <t>3 Svislé a kompletní konstrukce</t>
  </si>
  <si>
    <t>310238211RT1</t>
  </si>
  <si>
    <t>Zazdívka otvorů plochy do 1 m2 cihlami na MVC s použitím suché maltové směsi</t>
  </si>
  <si>
    <t>zazdívka okna:</t>
  </si>
  <si>
    <t>0,6*1,35*0,75</t>
  </si>
  <si>
    <t>dozdívka nad novými okny:</t>
  </si>
  <si>
    <t>1,5*1,05*0,36*7+1,8*1,3*0,21+1,5*1*0,21*9</t>
  </si>
  <si>
    <t>dozdívka odsazených parapetů pod okny:</t>
  </si>
  <si>
    <t>1*0,95*0,35*2</t>
  </si>
  <si>
    <t>310239211RT2</t>
  </si>
  <si>
    <t>Zazdívka otvorů plochy do 4 m2 cihlami na MVC s použitím suché maltové směsi</t>
  </si>
  <si>
    <t>zazdívka po vratech u dieselagregátu:</t>
  </si>
  <si>
    <t>2,19*1,86*0,35</t>
  </si>
  <si>
    <t>dozdívka zdiva u okna:</t>
  </si>
  <si>
    <t>2,2*1,3*0,45-0,9*0,6*0,45</t>
  </si>
  <si>
    <t>částečná zadívka původních vstupů do kinosálu:</t>
  </si>
  <si>
    <t xml:space="preserve">1,75*0,75*1,26+1,75*1,3*1+1,26*1,05*0,43 </t>
  </si>
  <si>
    <t>zazdívka výklenků ve stávajícím zdivu kinosálu:</t>
  </si>
  <si>
    <t>0,5*4*0,5+0,6*4*0,5+0,9*2,49*0,6+0,9*2,25*0,9</t>
  </si>
  <si>
    <t>1,22*0,95*0,35+1,24*0,95*0,35*2</t>
  </si>
  <si>
    <t>311237373R00</t>
  </si>
  <si>
    <t xml:space="preserve">Zdivo z cihel keramických AKU P15, MC 15 tl.25 cm </t>
  </si>
  <si>
    <t>nosné zdivo + výtahová šachta v 1.NP:</t>
  </si>
  <si>
    <t>4,15*3,15+(2,5*2+2,65*2)*4,1-1,38*2,25</t>
  </si>
  <si>
    <t>výtahová šachta v podkroví:</t>
  </si>
  <si>
    <t>(2,5*2+2,65*2)*3,25-1,77*2,25+2,65*0,25+2,65*0,5+2,5*1,5*0,5*2</t>
  </si>
  <si>
    <t>311237481R00</t>
  </si>
  <si>
    <t>Zdivo z cihel keram. brouš.P10, tl. 44cm, lepidlo U = 0,18 W/m2K</t>
  </si>
  <si>
    <t>dozdívka zdiva v 1.NP:</t>
  </si>
  <si>
    <t>2,45*3,15-0,9*0,6</t>
  </si>
  <si>
    <t>obvodové zdivo podkroví:</t>
  </si>
  <si>
    <t>(15,9+4,8+2,8+18+29,6+7,3+29)*1</t>
  </si>
  <si>
    <t>317231126R00</t>
  </si>
  <si>
    <t xml:space="preserve">Zdi rims ci 29 p 25 mc 10 </t>
  </si>
  <si>
    <t>nová římsa po obvodu objektu:</t>
  </si>
  <si>
    <t>(15,86+5,37+2,9+18,3+30,2+7,29+29,49)*0,25*0,3</t>
  </si>
  <si>
    <t>340239212RT2</t>
  </si>
  <si>
    <t>Zazdívka otvorů pl.4 m2,cihlami tl.zdi nad 10 cm s použitím suché maltové směsi</t>
  </si>
  <si>
    <t>zazdívka po dveřních otvorech v 1.NP:</t>
  </si>
  <si>
    <t>0,8*2,1</t>
  </si>
  <si>
    <t>342247372R00</t>
  </si>
  <si>
    <t xml:space="preserve">Příčky z cihel keram AKU P15 na MVC 5, tl. 11,5 cm </t>
  </si>
  <si>
    <t>nové příčky v 1.NP:</t>
  </si>
  <si>
    <t>(4+3,9+1,93+17,1)*3,15-0,8*2-1,1*2*3</t>
  </si>
  <si>
    <t>nové příčky v podkroví:</t>
  </si>
  <si>
    <t>(6,15+12,6+3+1+2,35+4,95+4,6+17,65+2,2)*3-0,9*2-1,1*2*6-1,7*1,7*0,5*6</t>
  </si>
  <si>
    <t>342247522R00</t>
  </si>
  <si>
    <t xml:space="preserve">Příčky z cihel keram broušených, lepidlo, tl. 8 cm </t>
  </si>
  <si>
    <t>nové příčky v přízemí:</t>
  </si>
  <si>
    <t>(1,5+1)*3,15-0,7*2+0,8*3,15</t>
  </si>
  <si>
    <t>obezdívka pozednoce v podkroví:</t>
  </si>
  <si>
    <t>(15,5+4,7+2,6+17,9+29,5+6,4+29,1)*0,25</t>
  </si>
  <si>
    <t>342247542R00</t>
  </si>
  <si>
    <t xml:space="preserve">Příčky z cihel keram broušených, lepidlo, tl.14 cm </t>
  </si>
  <si>
    <t>(2,8+2,43+3,4+0,9+1,5+1,05+2,36+1,5+2)*3,15-0,8*2-0,7*2*2+1,1*2</t>
  </si>
  <si>
    <t>(3,97+3,84+3,81+1,5+0,24*2)*3,15-2,185*2,08*3-0,8*2</t>
  </si>
  <si>
    <t>3,15*1,8*0,5</t>
  </si>
  <si>
    <t>příčky v podkroví:</t>
  </si>
  <si>
    <t>(3,74*2+4,83+4,76+4,38+4,28+0,25*2)*3-2,185*2,08*6-1,7*1,7*0,5*6</t>
  </si>
  <si>
    <t>342668111R00</t>
  </si>
  <si>
    <t xml:space="preserve">Těsnění styku příčky se stáv. konstrukcí PU pěnou </t>
  </si>
  <si>
    <t>v 1.NP:</t>
  </si>
  <si>
    <t>1,5+1+0,8+2,8+2,43+3,4+0,9+1,5+1,05+2,21+1,5+2+0,24*2+19+1,8</t>
  </si>
  <si>
    <t>4*2+3,9+3,8*2</t>
  </si>
  <si>
    <t>346275114R00</t>
  </si>
  <si>
    <t xml:space="preserve">Přizdívky z autoklávovaného pórobetonu tl. 125 mm </t>
  </si>
  <si>
    <t>přizdívka geberitu v 1.NP:</t>
  </si>
  <si>
    <t>2,21*1,2</t>
  </si>
  <si>
    <t>349231811RT2</t>
  </si>
  <si>
    <t>Přizdívka ostění s ozubem z cihel, kapsy do 15 cm s použitím suché maltové směsi</t>
  </si>
  <si>
    <t>přizdívka v okenním otvoru:</t>
  </si>
  <si>
    <t>0,35*1,2</t>
  </si>
  <si>
    <t>349231821RT2</t>
  </si>
  <si>
    <t>Přizdívka ostění s ozubem z cihel, kapsy do 30 cm s použitím suché maltové směsi</t>
  </si>
  <si>
    <t>0,75*1,6</t>
  </si>
  <si>
    <t>314</t>
  </si>
  <si>
    <t>Komíny</t>
  </si>
  <si>
    <t>314 Komíny</t>
  </si>
  <si>
    <t>314242104R00</t>
  </si>
  <si>
    <t xml:space="preserve">Komín jednoprůduch.s větr šachtou, pata DN 18 cm </t>
  </si>
  <si>
    <t>314242204R00</t>
  </si>
  <si>
    <t xml:space="preserve">Komín, jednoprůd, s větr.šachtou, střed DN 18 cm </t>
  </si>
  <si>
    <t>314246024R00</t>
  </si>
  <si>
    <t xml:space="preserve">Horní dvířka komína DN 18 cm </t>
  </si>
  <si>
    <t>314246073R00</t>
  </si>
  <si>
    <t xml:space="preserve">Krycí deska nerez 1.průduch+šachta DN12÷18cm </t>
  </si>
  <si>
    <t>314246075V01</t>
  </si>
  <si>
    <t xml:space="preserve">Konické vyustění komínu DN 180 mm </t>
  </si>
  <si>
    <t>33</t>
  </si>
  <si>
    <t>Sloupy a pilíře,stožáry,stojky</t>
  </si>
  <si>
    <t>33 Sloupy a pilíře,stožáry,stojky</t>
  </si>
  <si>
    <t>767995104R00</t>
  </si>
  <si>
    <t xml:space="preserve">Výroba a montáž kov. atypických konstr. do 50 kg </t>
  </si>
  <si>
    <t>kg</t>
  </si>
  <si>
    <t>osazení sloupů a patek v nadezdívce (34 kusů):</t>
  </si>
  <si>
    <t>1,2*34*26,2+11,775*34</t>
  </si>
  <si>
    <t>13480915</t>
  </si>
  <si>
    <t>Tyč průřezu I 200, hrubé, jakost oceli S235</t>
  </si>
  <si>
    <t>1,2*34*0,0262*1,1</t>
  </si>
  <si>
    <t>55499999</t>
  </si>
  <si>
    <t>Ocelové výrobky - kotvy 30 x 25 x 2 cm</t>
  </si>
  <si>
    <t>342</t>
  </si>
  <si>
    <t>Sádrokartonové konstrukce</t>
  </si>
  <si>
    <t>342 Sádrokartonové konstrukce</t>
  </si>
  <si>
    <t>342265192R00</t>
  </si>
  <si>
    <t xml:space="preserve">Příplatek za otvor v podhledu podkroví pl. 0,50 m2 </t>
  </si>
  <si>
    <t>střešní okna:</t>
  </si>
  <si>
    <t>17</t>
  </si>
  <si>
    <t>342265193R00</t>
  </si>
  <si>
    <t xml:space="preserve">Příplatek za otvor v podhledu podkroví pl. 1,00 m2 </t>
  </si>
  <si>
    <t>skládací schody:</t>
  </si>
  <si>
    <t>342265196R00</t>
  </si>
  <si>
    <t xml:space="preserve">Příplatek za otvor ve stěně podkroví pl. 1,00 m2 </t>
  </si>
  <si>
    <t>okna vikýřů:</t>
  </si>
  <si>
    <t>12</t>
  </si>
  <si>
    <t>342265998R00</t>
  </si>
  <si>
    <t xml:space="preserve">Příplatek k úpravě podkroví za plochu do 10 m2 </t>
  </si>
  <si>
    <t>střešní vikýře:</t>
  </si>
  <si>
    <t>(1,75*0,9+0,9*1,7+1,75*1,7*0,5*2-0,88*0,95)*12</t>
  </si>
  <si>
    <t>výtahová šachta:</t>
  </si>
  <si>
    <t>1,6*2,65+1,2*2,65</t>
  </si>
  <si>
    <t>342267111RT4</t>
  </si>
  <si>
    <t>Obklad trámů sádrokartonem dvoustranný do 0,5/0,5m desky protipožární impreg. tl. 12,5 mm</t>
  </si>
  <si>
    <t>obklad potrubí v 1.NP:</t>
  </si>
  <si>
    <t>0,95+2,2</t>
  </si>
  <si>
    <t>416091071R00</t>
  </si>
  <si>
    <t xml:space="preserve">Příplatek za opláštění ostění střešního okna </t>
  </si>
  <si>
    <t>447113122RZ1</t>
  </si>
  <si>
    <t>Podkroví SDK,OK CD, záv.krokv.izolace,1xRF tl.12,5 bez dodávky a montáže izolace</t>
  </si>
  <si>
    <t>pokoje:</t>
  </si>
  <si>
    <t>4,5*3,45-1,15*0,85*0,5+(0,75+1,25+1,5+3,6+2+3,65)*2,4</t>
  </si>
  <si>
    <t>(1,75*0,9+0,9*1,7+1,75*1,7*0,5*2-0,88*0,95)*2</t>
  </si>
  <si>
    <t>5,7*2,4+(3,15+1,65)*2,4+1,75*0,9+0,9*1,7+1,75*1,7*0,5*2-0,88*0,95</t>
  </si>
  <si>
    <t>4,73*2,35+1,35*0,7+1,4*0,6+(2,4+0,75+1,2)*2,4</t>
  </si>
  <si>
    <t>1,75*0,9+0,9*1,7+1,75*1,7*0,5*2-0,88*0,95</t>
  </si>
  <si>
    <t>4,23*3,15+(1,95+1,4)*2,4+1,75*0,9+0,9*1,7+1,75*1,7*0,5*2-0,88*0,95</t>
  </si>
  <si>
    <t>4,4*3+(2,35+1,15)*2,4+1,75*0,9+0,9*1,7+1,75*1,7*0,5*2-0,88*0,95</t>
  </si>
  <si>
    <t>4,63*2,9+(1,75+2)*2,4+1,75*0,9+0,9*1,7+1,75*1,7*0,5*2-0,88*0,95</t>
  </si>
  <si>
    <t>3,6*2,4+(0,55+1,75+5+3,1)*2,4</t>
  </si>
  <si>
    <t>447113124RZ1</t>
  </si>
  <si>
    <t>Podkroví SDK,OK CD,záv.krokv.izolace,1xRFI tl.12,5 bez dodávky a montáže izolace</t>
  </si>
  <si>
    <t>koupelny:</t>
  </si>
  <si>
    <t>1,8*3,1+1,75*0,9+0,9*1,7+1,75*1,7*0,5*2-0,88*0,95+(0,7+0,25)*2,4</t>
  </si>
  <si>
    <t>1,8*2,8+1,75*0,9+0,9*1,7+1,75*1,7*0,5*2-0,88*0,95+(0,3+0,65)*2,4</t>
  </si>
  <si>
    <t>1,8*2,4+1,75*0,9+0,9*1,7+1,75*1,7*0,5*2-0,88*0,95+(0,25+0,65)*2,4</t>
  </si>
  <si>
    <t>447113222RZ1</t>
  </si>
  <si>
    <t>Podkroví SDK,OK CD, záv.krokv.izolace,2xRF tl.12,5 bez dodávky a montáže izolace</t>
  </si>
  <si>
    <t>chodba + schodiště:</t>
  </si>
  <si>
    <t>12,75*0,9+17,5*0,6+3,35*1,5+4,5*0,5+3,15*0,85+3,25*1+3,25*2,5*0,5</t>
  </si>
  <si>
    <t>1,75*0,9+0,9*1,7+1,75*1,7*0,5*2-0,88*0,95+(13,3+25,65+1,4+2,25)*2,4</t>
  </si>
  <si>
    <t>342 26-5001.V01</t>
  </si>
  <si>
    <t xml:space="preserve">Montáž skládacích schodů 1100 x 600 mm </t>
  </si>
  <si>
    <t>342 50-01</t>
  </si>
  <si>
    <t xml:space="preserve">Skládací AL schody protipožární EI 30, 1100x600 mm </t>
  </si>
  <si>
    <t>4</t>
  </si>
  <si>
    <t>Vodorovné konstrukce</t>
  </si>
  <si>
    <t>4 Vodorovné konstrukce</t>
  </si>
  <si>
    <t>317121102RT2</t>
  </si>
  <si>
    <t>Osazení překladu světlost otvoru do 180 cm včetně dodávky beton. překladu 149x14x14</t>
  </si>
  <si>
    <t>překlady v 1.NP:</t>
  </si>
  <si>
    <t>92</t>
  </si>
  <si>
    <t>317121102RT3</t>
  </si>
  <si>
    <t>Osazení překladu světlost otvoru do 180 cm včetně dodávky beton. překladu 179x14x14</t>
  </si>
  <si>
    <t>8</t>
  </si>
  <si>
    <t>317167121R00</t>
  </si>
  <si>
    <t xml:space="preserve">Překlad keramický plochý 11,5/7,1/100 cm </t>
  </si>
  <si>
    <t>317167122R00</t>
  </si>
  <si>
    <t xml:space="preserve">Překlad keramický plochý 11,5/7,1/125 cm </t>
  </si>
  <si>
    <t>překlady v podkroví:</t>
  </si>
  <si>
    <t>317167123R00</t>
  </si>
  <si>
    <t xml:space="preserve">Překlad keramický plochý 11,5/7,1/150 cm </t>
  </si>
  <si>
    <t>6</t>
  </si>
  <si>
    <t>317167131R00</t>
  </si>
  <si>
    <t xml:space="preserve">Překlad keramický plochý 14,5/7,1/100 cm </t>
  </si>
  <si>
    <t>317167132R00</t>
  </si>
  <si>
    <t xml:space="preserve">Překlad keramický plochý 14,5/7,1/125 cm </t>
  </si>
  <si>
    <t>317167133R00</t>
  </si>
  <si>
    <t xml:space="preserve">Překlad keramický plochý 14,5/7,1/150 cm </t>
  </si>
  <si>
    <t>317167137R00</t>
  </si>
  <si>
    <t xml:space="preserve">Překlad keramický plochý 14,5/7,1/250 cm </t>
  </si>
  <si>
    <t>317167213R00</t>
  </si>
  <si>
    <t xml:space="preserve">Překlad keramický vysoký, nosný 23,8/7/175 cm </t>
  </si>
  <si>
    <t>317167215R00</t>
  </si>
  <si>
    <t xml:space="preserve">Překlad keramický vysoký, nosný 23,8/7/225 cm </t>
  </si>
  <si>
    <t>317998120R00</t>
  </si>
  <si>
    <t xml:space="preserve">Izolace mezi překlady polystyren tl. 150 mm </t>
  </si>
  <si>
    <t>izolace mezi překlady v 1.NP:</t>
  </si>
  <si>
    <t>1,8+1,5*16</t>
  </si>
  <si>
    <t>417321414R00</t>
  </si>
  <si>
    <t>Ztužující pásy a věnce z betonu železového C 25/30 XC2</t>
  </si>
  <si>
    <t>věnec zdiva v podkroví:</t>
  </si>
  <si>
    <t>(15,9+4,8+2,8+18+29,6+7,3+29)*0,25*0,25</t>
  </si>
  <si>
    <t>věnec výtahové šachty:</t>
  </si>
  <si>
    <t>(2,5*2+2,65*2)*0,25*0,25</t>
  </si>
  <si>
    <t>417351115R00</t>
  </si>
  <si>
    <t xml:space="preserve">Bednění ztužujících pásů a věnců - zřízení </t>
  </si>
  <si>
    <t>bednění věnce v podkroví:</t>
  </si>
  <si>
    <t>(15,9+4,8+2,8+18+29,6+7,3+29)*0,25*2</t>
  </si>
  <si>
    <t>bednění věnce výtahové šachty:</t>
  </si>
  <si>
    <t>(2*2+2,65*2+2,5*2+3,15*2)*0,25</t>
  </si>
  <si>
    <t>417351116R00</t>
  </si>
  <si>
    <t xml:space="preserve">Bednění ztužujících pásů a věnců - odstranění </t>
  </si>
  <si>
    <t>417361821R00</t>
  </si>
  <si>
    <t xml:space="preserve">Výztuž ztužujících pásů a věnců z oceli 10505(R) </t>
  </si>
  <si>
    <t>výztuž věnce v podkroví:</t>
  </si>
  <si>
    <t>pruty R12:(15,9+4,8+2,8+18+29,6+7,3+29)*4*0,000888*1,1</t>
  </si>
  <si>
    <t>třmínky R6:(15,9+4,8+2,8+18+29,6+7,3+29)/0,25*0,9*0,000222*1,1</t>
  </si>
  <si>
    <t>výztuž věnce výtahové šachty:</t>
  </si>
  <si>
    <t>pruty R12:(2,5*2+2,65*2)*4*0,000888*1,1</t>
  </si>
  <si>
    <t>třmínky R6:(2,5*2+2,65*2)/0,25*0,9*0,000222*1,1</t>
  </si>
  <si>
    <t>625981115V01</t>
  </si>
  <si>
    <t xml:space="preserve">Obklad vnějších beton. konstr. XPS tl. 50mm </t>
  </si>
  <si>
    <t>izolace věnce v podkroví:</t>
  </si>
  <si>
    <t>(15,9+4,8+2,8+18+29,6+7,3+29)*0,25</t>
  </si>
  <si>
    <t>953943121R00</t>
  </si>
  <si>
    <t xml:space="preserve">Osazení kovových předmětů do betonu, 1 kg / kus </t>
  </si>
  <si>
    <t>závitové tyče ve věnci:</t>
  </si>
  <si>
    <t>56</t>
  </si>
  <si>
    <t>kotvení římsy do věnce:</t>
  </si>
  <si>
    <t>143</t>
  </si>
  <si>
    <t>12720205</t>
  </si>
  <si>
    <t>Tyč nerez kruhová pr. 8 mm</t>
  </si>
  <si>
    <t>0,5*143</t>
  </si>
  <si>
    <t>31179129</t>
  </si>
  <si>
    <t>Tyč závitová M16 - komplet</t>
  </si>
  <si>
    <t>41</t>
  </si>
  <si>
    <t>Stropy a stropní konstrukce</t>
  </si>
  <si>
    <t>41 Stropy a stropní konstrukce</t>
  </si>
  <si>
    <t>411321414R00</t>
  </si>
  <si>
    <t xml:space="preserve">Stropy deskové ze železobetonu C 25/30 XC2 </t>
  </si>
  <si>
    <t>monolitický strop:</t>
  </si>
  <si>
    <t>(6,6*18,1-2,2*1,6*0,5+7,4*29,6)*0,22</t>
  </si>
  <si>
    <t>-(0,45*0,45+2*2,65+4,65*1,5+2*1,5)*0,22</t>
  </si>
  <si>
    <t>411351201R00</t>
  </si>
  <si>
    <t xml:space="preserve">Bednění stropů deskových, podepření, do 3,5m, 5kPa </t>
  </si>
  <si>
    <t>bednění stropní desky:</t>
  </si>
  <si>
    <t>4,55*5,6-1,85*1,35*0,5+5,65*5,6+6,2*5,6+1,9*0,25+2,5*0,5+28,7*6</t>
  </si>
  <si>
    <t>-0,45*0,45-2,5*3,15-4,65*1,5-2*1,5-4,15*0,25</t>
  </si>
  <si>
    <t>411351202R00</t>
  </si>
  <si>
    <t xml:space="preserve">Odstranění bednění stropů deskových do 3,5m, 5kPa </t>
  </si>
  <si>
    <t>411351301R00</t>
  </si>
  <si>
    <t xml:space="preserve">Bednění stropů trámových, podepření, do 3,5m, 5kPa </t>
  </si>
  <si>
    <t>bednění boků stropní desky:</t>
  </si>
  <si>
    <t>(0,45*4+2*2+2,65*2+1,5*2+2+3,15+4,65+3,5)*0,3</t>
  </si>
  <si>
    <t>411351302R00</t>
  </si>
  <si>
    <t xml:space="preserve">Odstranění bednění stropů trámových do 3,5m, 5kPa </t>
  </si>
  <si>
    <t>411361821R00</t>
  </si>
  <si>
    <t xml:space="preserve">Výztuž stropů z betonářské oceli 10505(R) </t>
  </si>
  <si>
    <t>dle výkazu výztuže stropu - výkres D1.2-03, D1.2-04, D1.2-05:</t>
  </si>
  <si>
    <t>při spodním okraji desky:3,45117</t>
  </si>
  <si>
    <t>při horním okraji desky:2,55684</t>
  </si>
  <si>
    <t>kotevní výztuž pod sloupky:0,12490</t>
  </si>
  <si>
    <t>417237117V01</t>
  </si>
  <si>
    <t>Obezdění věnce brouš. věncovkou keramickou 8/21 vč. izolace XPS tl. 16 cm</t>
  </si>
  <si>
    <t>obezdění stropu:</t>
  </si>
  <si>
    <t>5,25+2,85+18,25+30+7,1+29,35+15,8</t>
  </si>
  <si>
    <t>43</t>
  </si>
  <si>
    <t>Schodiště</t>
  </si>
  <si>
    <t>43 Schodiště</t>
  </si>
  <si>
    <t>430321414R00</t>
  </si>
  <si>
    <t xml:space="preserve">Schodišťové konstrukce, železobeton C 25/30 XC2 </t>
  </si>
  <si>
    <t>deska schodiště:</t>
  </si>
  <si>
    <t>(3,4+1,45+2,2)*1,7*0,13+0,286*1,7*0,3</t>
  </si>
  <si>
    <t>430361821R00</t>
  </si>
  <si>
    <t xml:space="preserve">Výztuž schodišťových konstrukcí z ocelí 10505(R) </t>
  </si>
  <si>
    <t>výztuž schodiště dle výkresu - D1.2-06:</t>
  </si>
  <si>
    <t>R8:0,02107</t>
  </si>
  <si>
    <t>R10:0,0111</t>
  </si>
  <si>
    <t>430362021R00</t>
  </si>
  <si>
    <t xml:space="preserve">Výztuž schodišťových konstrukcí sítí Kari </t>
  </si>
  <si>
    <t>100/100/6:0,05754</t>
  </si>
  <si>
    <t>431351121R00</t>
  </si>
  <si>
    <t xml:space="preserve">Bednění podest přímočarých - zřízení </t>
  </si>
  <si>
    <t>bednění schodišťové desky:</t>
  </si>
  <si>
    <t>(0,25+3,4+1,45+2,2)*1,5</t>
  </si>
  <si>
    <t>431351122R00</t>
  </si>
  <si>
    <t xml:space="preserve">Bednění podest přímočarých - odstranění </t>
  </si>
  <si>
    <t>434311116R00</t>
  </si>
  <si>
    <t>Stupně dusané na terén, na desku, z betonu C 25/30 XC2</t>
  </si>
  <si>
    <t>stupně schodiště:</t>
  </si>
  <si>
    <t>1,5*19</t>
  </si>
  <si>
    <t>434351141R00</t>
  </si>
  <si>
    <t xml:space="preserve">Bednění stupňů přímočarých - zřízení </t>
  </si>
  <si>
    <t>bednění stupňů:</t>
  </si>
  <si>
    <t>(0,286+0,174)*1,5*19</t>
  </si>
  <si>
    <t>434351142R00</t>
  </si>
  <si>
    <t xml:space="preserve">Bednění stupňů přímočarých - odstranění </t>
  </si>
  <si>
    <t>61</t>
  </si>
  <si>
    <t>Upravy povrchů vnitřní</t>
  </si>
  <si>
    <t>61 Upravy povrchů vnitřní</t>
  </si>
  <si>
    <t>610991002R00</t>
  </si>
  <si>
    <t xml:space="preserve">Začišťovací okenní lišta pro omítku tl. 9 mm </t>
  </si>
  <si>
    <t>kolem oken a dveří  z vnitřní strany:</t>
  </si>
  <si>
    <t>(1+1,6*2)*12+(1,2+2,1*2)+(1,45+2,1*2)+(1,25+1,35*2)*2+(1,23+1,35*2)*2</t>
  </si>
  <si>
    <t>(1,25+1,35*2)+(0,9+0,6*2)*9</t>
  </si>
  <si>
    <t>v podkroví:</t>
  </si>
  <si>
    <t>(0,88+0,95*2)*12</t>
  </si>
  <si>
    <t>610991111R00</t>
  </si>
  <si>
    <t xml:space="preserve">Zakrývání výplní vnitřních otvorů </t>
  </si>
  <si>
    <t>zakrytí oken a dveří:</t>
  </si>
  <si>
    <t>v 1.NP:1*1,6*12+1,2*2,1+1,45*2,1+1,25*1,35*2+1,23*1,35*2+1,25*1,35+0,9*0,6*9</t>
  </si>
  <si>
    <t>v podkroví:0,88*0,95*12+0,55*0,78*17</t>
  </si>
  <si>
    <t>611471413R00</t>
  </si>
  <si>
    <t xml:space="preserve">Úprava stropů aktiv. štukem s přísadou, tl. 2-3 mm </t>
  </si>
  <si>
    <t>omítka stropu v 1.NP:</t>
  </si>
  <si>
    <t>57,3+10,7+20,2+7,2+20,1+6,9+20,2+4,7+1,4+2+25,3+6,3+24,7+14,8+7,3+1,3</t>
  </si>
  <si>
    <t>úklidová místnost (deska schodiště):</t>
  </si>
  <si>
    <t>(3,4+1,45+2,2)*1,5</t>
  </si>
  <si>
    <t>612421637R00</t>
  </si>
  <si>
    <t xml:space="preserve">Omítka vnitřní zdiva, MVC, štuková </t>
  </si>
  <si>
    <t>nová omítka v 1.NP:</t>
  </si>
  <si>
    <t>(1,5*2+0,9*2+4,6*2+1,95*2)*2,95-0,7*2*2-0,8*2-1*1,6</t>
  </si>
  <si>
    <t>(4,55+3,45+2,75+2,3+2,1)*2,95-1,25*1,35*2-0,8*2</t>
  </si>
  <si>
    <t>(5,65*2+5,6*2)*2,95-1,23*1,35-1*1,6-1,45*2,1-0,8*2*3</t>
  </si>
  <si>
    <t>(2,8*2+2,28*2+0,36*2)*2,95-0,8*2-1,23*1,35</t>
  </si>
  <si>
    <t>(4,75*2+5,6*2+0,8*2)*2,95-1*1,6-1,15*1,35-1,2*2,1</t>
  </si>
  <si>
    <t>(0,9*2+2,21*2+1,5*2+0,9*2+2,21+1,45+1,9+1,1+1,8)*2,95-0,7*2*3-1,1*2</t>
  </si>
  <si>
    <t>(2,1+2,4+2,5+2,18+0,25+19,85+1,8+24,4+2+0,94+1,05+1,6)*2,95</t>
  </si>
  <si>
    <t>-1,2*2,1*2-1,38*2,25-0,8*2*2-1,1*2*3-0,9*0,6*8-1,1*2-0,7*2</t>
  </si>
  <si>
    <t>(3,15+2,5+1,5+4,01+4,65)*2,95-0,8*2-1*1,6</t>
  </si>
  <si>
    <t>(2,68*2+4*2)*2,95-0,8*2-1*1,6+(1,8*2+3,95*2)*2,95-1*2-1*1,6</t>
  </si>
  <si>
    <t>(5,12*2+3,9*2)*2,95-1,1*2-1*2-1*1,6*2</t>
  </si>
  <si>
    <t>(5,2*2+3,8*2)*2,95-1,1*2-1*2-1*1,6*2</t>
  </si>
  <si>
    <t>(1,8*2+3,75*2)*2,95-1*2*2-1*1,6</t>
  </si>
  <si>
    <t>(3,63+3,45+5,75+5,69)*2,95-1,1*2-1*2-0,9*0,6-1*1,6</t>
  </si>
  <si>
    <t>nová omítka v podkroví:</t>
  </si>
  <si>
    <t>6,2*2,85+(5,9+4,7+2,6+3,92)*1,4-0,9*2-1,7*1,7*0,5*2</t>
  </si>
  <si>
    <t>(5,7+3,76*2)*2,85+5,7*1,4-1,1*2-1*2-1,7*1,7*0,5*2</t>
  </si>
  <si>
    <t>(1,8+3,75*2)*2,85+1,8*1,4-1*2*2-1,7*1,7*0,5*2</t>
  </si>
  <si>
    <t>(3,74+4,73+3,05+1,05+2,36)*2,85+(1,75+2,9)*1,4-1,1*2-1*2-1,7*1,7*0,5*2</t>
  </si>
  <si>
    <t>(2,33+3+2,75+5,1)*2,85+4,53*1,4-1,7*1,7*0,5*2</t>
  </si>
  <si>
    <t>(4,23+4,9*2)*2,85+4,23*1,4-1,1*2-1*2-1,7*1,7*0,5*2</t>
  </si>
  <si>
    <t>(1,8+4,8*2)*2,85+1,8*1,4-1*2*2-1,7*1,7*0,5*2</t>
  </si>
  <si>
    <t>(4,4+4,75*2)*2,85+4,4*1,4-1*2-1,1*2-1,7*1,7*0,5*2</t>
  </si>
  <si>
    <t>(4,63+4,5*2)*2,85+4,63*1,4-1,1*2-1*2-1,7*1,7*0,5*2</t>
  </si>
  <si>
    <t>(1,8+4,3*2)*2,85+1,8*1,4-1*2*2-1,7*1,7*0,5*2</t>
  </si>
  <si>
    <t>6,6*2,85+(3,91+6,42+3,83)*1,4-1,1*2-1*2-1,7*1,7*0,5*2</t>
  </si>
  <si>
    <t>(2,3+12,6+3,1+1+2,35+3,15+0,25+17,5+2,2)*2,85+(13,9+25,6)*1,4</t>
  </si>
  <si>
    <t>-0,9*2-1,1*2*6-1,77*2,25-1,7*1,7*0,5*2</t>
  </si>
  <si>
    <t>odpočet omítky pod obklady:</t>
  </si>
  <si>
    <t>-221,7450</t>
  </si>
  <si>
    <t>omítka zazděných vrat u dieselagregátu:</t>
  </si>
  <si>
    <t>2,2*1,9</t>
  </si>
  <si>
    <t>612425931R00</t>
  </si>
  <si>
    <t xml:space="preserve">Omítka vápenná vnitřního ostění </t>
  </si>
  <si>
    <t>ostění kolem oken a dveří v 1.NP:</t>
  </si>
  <si>
    <t>(1+1,6*2)*0,27+(1+1,6*2)*0,35+(1+1,6*2)*0,45+(1+1,6*2)*0,55</t>
  </si>
  <si>
    <t>(1+1,6*2)*0,6+(1+1,6*2)*0,65+(1+1,6*2)*0,7+(1+1,6*2)*0,75</t>
  </si>
  <si>
    <t>(1+1,6*2)*0,8+(1,2+2,1*2)*1,2+(1+1,6*2)*0,35*3+(1,45+2,1*2)*0,65</t>
  </si>
  <si>
    <t>(1,25+1,35*2)*0,35*2+(1,23+1,35*2)*0,35*2+(1,25+1,35*2)*0,35</t>
  </si>
  <si>
    <t>(0,9+0,6*2)*0,75*9+(0,75+2*2)*0,255+(1+2*2)*0,65*2+(0,8+2*2)*0,6</t>
  </si>
  <si>
    <t>612451121R00</t>
  </si>
  <si>
    <t xml:space="preserve">Omítka vnitřní zdiva, cementová (MC), hladká </t>
  </si>
  <si>
    <t>omítka pod obklady v 1.NP:</t>
  </si>
  <si>
    <t>(2,5+1,5+4,01+1,5)*2-0,8*2+3,15*2*0,5*2</t>
  </si>
  <si>
    <t>(1,8*2+4*2)*2-1*2-1*1,05+(1,8*2+3,8*2)*2-1*2*2-1*1,05</t>
  </si>
  <si>
    <t>(2,21+1,4+1,9+1,1+1,8+0,9*2+2,2*2+1,5*2+0,9*2)*2-1,1*2-0,7*2*3</t>
  </si>
  <si>
    <t>(4,75*2+5,6*2+0,8*2)*2-1,1*2-1,15*1,05*2</t>
  </si>
  <si>
    <t>(0,9*2+1,5*2+4,6*2+1,95*2)*2-0,7*2*2-0,8*2-1*1,05</t>
  </si>
  <si>
    <t>omítka pod obklady v podkroví:</t>
  </si>
  <si>
    <t>(4,8*2+1,8)*2-1*2*2-0,9*0,9*0,5*2+1,8*1,4</t>
  </si>
  <si>
    <t>(4,3*2+1,8)*2-1*2*2-0,9*0,9*0,5*2+1,8*1,4</t>
  </si>
  <si>
    <t>(3,7*2+1,8)*2-1*2*2-0,9*0,9*0,5*2+1,8*1,4</t>
  </si>
  <si>
    <t>(3,8+0,6)*0,6</t>
  </si>
  <si>
    <t>612481211RT2</t>
  </si>
  <si>
    <t>Montáž výztužné sítě (perlinky) do stěrky-stěny včetně výztužné sítě a stěrkového tmelu</t>
  </si>
  <si>
    <t>vyztužení omítky v místě nosníků I č.200:</t>
  </si>
  <si>
    <t>1,25*0,5*34</t>
  </si>
  <si>
    <t>617421232R00</t>
  </si>
  <si>
    <t xml:space="preserve">Omítka vnitřní světlíků, MVC, štuková hlazená </t>
  </si>
  <si>
    <t>omítka výtahové šachty:</t>
  </si>
  <si>
    <t>(2,65*2+2,5*2)*8-1,38*2,25-1,77*2,25+2,65*0,25+2*1,5*0,5*2</t>
  </si>
  <si>
    <t>(1,38+2,25*2)*0,25+(1,77+2,25*2)*0,25</t>
  </si>
  <si>
    <t>622323041R00</t>
  </si>
  <si>
    <t xml:space="preserve">Penetrace podkladu pro zvýšení přilnavosti </t>
  </si>
  <si>
    <t>úklidová místnost (schodiště):</t>
  </si>
  <si>
    <t>632450124U00</t>
  </si>
  <si>
    <t xml:space="preserve">Vyrov cem potěr 5cm such směs pás </t>
  </si>
  <si>
    <t>nový beton parapetů pod okny v 1.NP:</t>
  </si>
  <si>
    <t>1*1*9+1*0,75*2+1*0,4+1,25*0,75*2+1,23*0,75*2+1,25*0,4+0,9*1,05*9</t>
  </si>
  <si>
    <t>1,3*0,6</t>
  </si>
  <si>
    <t>62</t>
  </si>
  <si>
    <t>Úpravy povrchů vnější</t>
  </si>
  <si>
    <t>62 Úpravy povrchů vnější</t>
  </si>
  <si>
    <t>602011121RT3</t>
  </si>
  <si>
    <t xml:space="preserve">Omítka jádrová sanační, ručně, tl. vrstvy 30 mm </t>
  </si>
  <si>
    <t>sanační omítka po soklovou římsu:</t>
  </si>
  <si>
    <t>(7,3+29,49+15,86+1,8+6,89+4,45-2,49-1,45-1,2)*1</t>
  </si>
  <si>
    <t>(30,2+18,32+3)*5,1+12,2*4,8</t>
  </si>
  <si>
    <t>612425921R00</t>
  </si>
  <si>
    <t xml:space="preserve">Omítka vápenná ostění - hladká </t>
  </si>
  <si>
    <t>ostění kolem oken a dveří z vnější strany:</t>
  </si>
  <si>
    <t>(1+1,6*2)*0,2*12+(1,2+2,1*2)*0,2+(1,45+2,1*2)*0,2+(1,25+1,35*2)*0,2*5</t>
  </si>
  <si>
    <t>(0,9+0,6*2)*0,2*9</t>
  </si>
  <si>
    <t>620991002R00</t>
  </si>
  <si>
    <t>kolem nových oken a dveří z vnější strany:</t>
  </si>
  <si>
    <t>620991121R00</t>
  </si>
  <si>
    <t xml:space="preserve">Zakrývání výplní vnějších otvorů z lešení </t>
  </si>
  <si>
    <t>zakrytí oken a dveří z vnější strany:</t>
  </si>
  <si>
    <t>2,49*1,9+1,45*2,1+1,2*2,1+1*1,6*12+1,25*1,35*2+1,23*1,35*2+1,25*1,35</t>
  </si>
  <si>
    <t>0,9*0,6*9+0,88*0,95*12</t>
  </si>
  <si>
    <t>zakrytí střechy kolem vikýřů:</t>
  </si>
  <si>
    <t>(1,5+3,8*2)*0,5*23</t>
  </si>
  <si>
    <t>622315155T01</t>
  </si>
  <si>
    <t>Zateplovací systém, římsa, miner. vlna tl. 30 mm zakončený stěrkou s výztužnou tkaninou</t>
  </si>
  <si>
    <t>přední římsy vikýřů:</t>
  </si>
  <si>
    <t>1,55*0,3*12</t>
  </si>
  <si>
    <t>622323732RV1</t>
  </si>
  <si>
    <t>Zatepl.syststém fasáda, miner.desky 100 mm stěrkou s výztužnou tkaninou  lambda = 0,036 W/mK</t>
  </si>
  <si>
    <t>stěny vikýřů:</t>
  </si>
  <si>
    <t>(2,04*2+1,35)*12</t>
  </si>
  <si>
    <t>622323750RV1</t>
  </si>
  <si>
    <t>Stomix, povrchová úprava ostění KZS s min.vlnou stěrkou s výztužnou tkaninou</t>
  </si>
  <si>
    <t>ostění vikýřů:</t>
  </si>
  <si>
    <t>(0,88+0,95*2)*0,1*12</t>
  </si>
  <si>
    <t>622323764RT1</t>
  </si>
  <si>
    <t>Zatepl.systém, parapet, miner.vlna KV 40 mm s minerální vlnou</t>
  </si>
  <si>
    <t>parapety vikýřů:</t>
  </si>
  <si>
    <t>0,95*0,15*12</t>
  </si>
  <si>
    <t>622421121R00</t>
  </si>
  <si>
    <t xml:space="preserve">Omítka vnější stěn, MVC, hrubá zatřená </t>
  </si>
  <si>
    <t>nová vnější omítka objektu nad soklovou římsou:</t>
  </si>
  <si>
    <t>(7,3+29,49+15,86)*4,4+(1,8+6,89)*3+4,45*2,6+(30,2+18,32+3)*8,6</t>
  </si>
  <si>
    <t>12,2*5,8+5,4*1,6</t>
  </si>
  <si>
    <t>-1*1,6*12-2,49*1,9-1,45*2,1-1,2*2,1-1,08*1,02-1,25*1,35*5-0,9*0,6*9</t>
  </si>
  <si>
    <t>-381,962</t>
  </si>
  <si>
    <t>622421491R00</t>
  </si>
  <si>
    <t xml:space="preserve">Doplňky zatepl. systémů, rohová lišta </t>
  </si>
  <si>
    <t>komín nad střechou:</t>
  </si>
  <si>
    <t>2*2+1,5*2</t>
  </si>
  <si>
    <t>622471116V02</t>
  </si>
  <si>
    <t>Úprava stěn aktiv. štukem s přísadou, zrno 0,6 mm renovační omítka s arm. vlákny a org. přísadami</t>
  </si>
  <si>
    <t>fasáda:</t>
  </si>
  <si>
    <t>ostění:</t>
  </si>
  <si>
    <t>vikýře:</t>
  </si>
  <si>
    <t>1,55*0,3*12+(2,04*2+1,35)*12+(0,88+0,95*2)*0,1*12</t>
  </si>
  <si>
    <t>2*0,5+1,5*0,5+1,75*0,36*2</t>
  </si>
  <si>
    <t>622471318RS8</t>
  </si>
  <si>
    <t>Nátěr nebo nástřik stěn vnějších, složitost 3 - 4 hmota silikátová barevná skupina II</t>
  </si>
  <si>
    <t>finální nátěr fasády:</t>
  </si>
  <si>
    <t>finální nátěr ostění:</t>
  </si>
  <si>
    <t>finální nátěr vikýřů:</t>
  </si>
  <si>
    <t>finální nátěr komínu nad střechou:</t>
  </si>
  <si>
    <t>obnovení nátěru vikýřů na vedlejší budově:</t>
  </si>
  <si>
    <t>1,55*0,3*11+(2,04*2+1,35)*11+(0,88+0,95*2)*0,1*11</t>
  </si>
  <si>
    <t>622481211RT2</t>
  </si>
  <si>
    <t>622491143T00</t>
  </si>
  <si>
    <t>Nátěr fasády hydrofobizačním prostředkem 1 x proti vlhkostnímu zatížení</t>
  </si>
  <si>
    <t>vodoodpudivý nátěr spodní části fasády :</t>
  </si>
  <si>
    <t>(7,3+29,49+15,86+1,8+6,89+4,45+30,2+18,32+3+12,2-2,49-1,45-1,2)*0,5</t>
  </si>
  <si>
    <t>784181201R00</t>
  </si>
  <si>
    <t xml:space="preserve">Penetrace podkladu základovacím nátěrem ,1x </t>
  </si>
  <si>
    <t>penetrace fasády:</t>
  </si>
  <si>
    <t>penetrace ostění:</t>
  </si>
  <si>
    <t>penetrace vikýřů:</t>
  </si>
  <si>
    <t>penetrace komín nad střechou:</t>
  </si>
  <si>
    <t>622 50-01</t>
  </si>
  <si>
    <t xml:space="preserve">Restaurování stávajícího ostění s podokenní římsou </t>
  </si>
  <si>
    <t>oprava stávajícíh fasádních prvků kolem oken:</t>
  </si>
  <si>
    <t>(1,3*2+0,6*2)*8+(1,55*2+1,35*2)*1</t>
  </si>
  <si>
    <t>622 50-02</t>
  </si>
  <si>
    <t xml:space="preserve">Fasádní dekorační profil štukový - korunní římsa </t>
  </si>
  <si>
    <t>nová korunní římsa:</t>
  </si>
  <si>
    <t>7,29+29,49+15,86+5,38+2,95+18,32+30,2</t>
  </si>
  <si>
    <t>622 50-03</t>
  </si>
  <si>
    <t xml:space="preserve">Fasádní dekorační profil štukový - soklová římsa </t>
  </si>
  <si>
    <t>nová soklová římsa:</t>
  </si>
  <si>
    <t>7,29+29,49+15,86+1,8+6,89+4,45+15,08+18,32+30,2</t>
  </si>
  <si>
    <t>-2,49-1,45-1,2</t>
  </si>
  <si>
    <t>622 50-04</t>
  </si>
  <si>
    <t xml:space="preserve">Fasádní dekorační profil štukový - bosáž </t>
  </si>
  <si>
    <t>zhotovení nových bosáží:</t>
  </si>
  <si>
    <t>36</t>
  </si>
  <si>
    <t>622 50-05</t>
  </si>
  <si>
    <t xml:space="preserve">Fasádní dekorační profil štukový - podokenní římsa </t>
  </si>
  <si>
    <t>nové podokenní římsy:</t>
  </si>
  <si>
    <t>1,3+1,55*4+1,4*12</t>
  </si>
  <si>
    <t>622 50-06</t>
  </si>
  <si>
    <t xml:space="preserve">Fasádní dekorační profil štukový - okenní šambrána </t>
  </si>
  <si>
    <t>nové okenní šambrány:</t>
  </si>
  <si>
    <t>(1,3+0,6*2)*1+(1,55+1,35*2)*4+(1,4+1,6*2)*12</t>
  </si>
  <si>
    <t>63</t>
  </si>
  <si>
    <t>Podlahy a podlahové konstrukce</t>
  </si>
  <si>
    <t>63 Podlahy a podlahové konstrukce</t>
  </si>
  <si>
    <t>vrhní mazanina v 1.NP:</t>
  </si>
  <si>
    <t>(57,3+7,3+10,7+20,2+7,2+20,1+6,9+20,2+4,7+1,4+2+25,3+6,3+24,7)*0,065</t>
  </si>
  <si>
    <t>(14,8+7,3+1,3)*0,065</t>
  </si>
  <si>
    <t>(1*0,75*2+1,45*0,75+0,75*0,255+1,15*0,34*2+1,3*1,26+0,7*0,1)*0,065</t>
  </si>
  <si>
    <t>(0,8*0,15+1,1*0,35+0,7*0,15*2+1,1*0,15+1,38*0,25+0,8*0,125*2)*0,065</t>
  </si>
  <si>
    <t>(1,1*0,125*3+1*0,15*3)*0,065</t>
  </si>
  <si>
    <t>vrchní mazanina v podkroví:</t>
  </si>
  <si>
    <t>(94,5+20,7+8,6+20,7+20,8+7,8+25,2+21,3+6,7+21,5+35,5)*0,065</t>
  </si>
  <si>
    <t>((0,9+1,1*6)*0,125+1*0,15*6+1,77*0,25)*0,065</t>
  </si>
  <si>
    <t>631319181R00</t>
  </si>
  <si>
    <t xml:space="preserve">Příplatek za sklon mazaniny  tl. 5 - 8 cm </t>
  </si>
  <si>
    <t>sprchy:</t>
  </si>
  <si>
    <t>(0,95*1+1*1,89+1*1*5)*0,065</t>
  </si>
  <si>
    <t>výztuž mazaniny v 1.NP:</t>
  </si>
  <si>
    <t>245,2562*0,00135*1,1</t>
  </si>
  <si>
    <t>výztuž mazaniny v podkroví:</t>
  </si>
  <si>
    <t>285,58*0,00135*1,1</t>
  </si>
  <si>
    <t>64</t>
  </si>
  <si>
    <t>Výplně otvorů</t>
  </si>
  <si>
    <t>64 Výplně otvorů</t>
  </si>
  <si>
    <t>642941111RT5</t>
  </si>
  <si>
    <t>Pouzdro pro posuvné dveře jednostranné, do zdiva jednostranné pouzdro 1000/1970 mm</t>
  </si>
  <si>
    <t>dveřní pouzdra v 1.NP:</t>
  </si>
  <si>
    <t>dveřní pouzdra v podkroví:</t>
  </si>
  <si>
    <t>642942111R00</t>
  </si>
  <si>
    <t xml:space="preserve">Osazení zárubní dveřních ocelových, pl. do 2,5 m2 </t>
  </si>
  <si>
    <t>nové zárubně v 1.NP:</t>
  </si>
  <si>
    <t>700/1970:3</t>
  </si>
  <si>
    <t>800/1970:3</t>
  </si>
  <si>
    <t>1100/1970:4</t>
  </si>
  <si>
    <t>nové zárubně v podkroví:</t>
  </si>
  <si>
    <t>900/1970:1</t>
  </si>
  <si>
    <t>1100/1970:6</t>
  </si>
  <si>
    <t>642944121R00</t>
  </si>
  <si>
    <t xml:space="preserve">Osazení ocelových zárubní dodatečně do 2,5 m2 </t>
  </si>
  <si>
    <t>800/1970:2</t>
  </si>
  <si>
    <t>1100/1970:1</t>
  </si>
  <si>
    <t>55330318</t>
  </si>
  <si>
    <t>Zárubeň ocelová H 110   700x1970x110</t>
  </si>
  <si>
    <t>55330320</t>
  </si>
  <si>
    <t>Zárubeň ocelová H 110   800x1970x110</t>
  </si>
  <si>
    <t>55330322</t>
  </si>
  <si>
    <t>Zárubeň ocelová H 110   900x1970x110</t>
  </si>
  <si>
    <t>55330324</t>
  </si>
  <si>
    <t>Zárubeň ocelová H 110  1100x1970x110</t>
  </si>
  <si>
    <t>Trubní vedení, kanalizace</t>
  </si>
  <si>
    <t>8 Trubní vedení, kanalizace</t>
  </si>
  <si>
    <t>721176223R00</t>
  </si>
  <si>
    <t xml:space="preserve">Potrubí PVC svodné (ležaté) v zemi D 125 x 3,2 mm </t>
  </si>
  <si>
    <t>dešťová kanalizace:</t>
  </si>
  <si>
    <t>22</t>
  </si>
  <si>
    <t>721176224R00</t>
  </si>
  <si>
    <t xml:space="preserve">Potrubí PVC svodné (ležaté) v zemi D 160 x 4,0 mm </t>
  </si>
  <si>
    <t>venkovní splašková kanalizace:</t>
  </si>
  <si>
    <t>20</t>
  </si>
  <si>
    <t>721176225R00</t>
  </si>
  <si>
    <t xml:space="preserve">Potrubí PVC svodné (ležaté) v zemi D 200 x 4,9 mm </t>
  </si>
  <si>
    <t>35</t>
  </si>
  <si>
    <t>892571111R00</t>
  </si>
  <si>
    <t xml:space="preserve">Zkouška těsnosti kanalizace DN do 200, vodou </t>
  </si>
  <si>
    <t>22+20+78</t>
  </si>
  <si>
    <t>892573111R00</t>
  </si>
  <si>
    <t xml:space="preserve">Zabezpečení konců kanal. potrubí DN do 200, vodou </t>
  </si>
  <si>
    <t>úsek</t>
  </si>
  <si>
    <t>dešťová kanlizace:</t>
  </si>
  <si>
    <t>venkovní kanalizace:</t>
  </si>
  <si>
    <t>89</t>
  </si>
  <si>
    <t>Ostatní konstrukce na trubním vedení</t>
  </si>
  <si>
    <t>89 Ostatní konstrukce na trubním vedení</t>
  </si>
  <si>
    <t>721242112V01</t>
  </si>
  <si>
    <t xml:space="preserve">Lapač střešních splavenin D 125 mm vč. montáže </t>
  </si>
  <si>
    <t>894118001RT2</t>
  </si>
  <si>
    <t>Příplatek za dalších 0,60 m výšky vstupu včetně 1 ks skruže</t>
  </si>
  <si>
    <t>894411111RT2</t>
  </si>
  <si>
    <t>Zřízení šachet z dílců, potrubí do DN 200 včetně dodávky dílců</t>
  </si>
  <si>
    <t>šachty na venkovní kanalizaci:</t>
  </si>
  <si>
    <t>894431112R00</t>
  </si>
  <si>
    <t xml:space="preserve">Osazení plastové šachty z dílů prům.600 mm </t>
  </si>
  <si>
    <t>na dešťové kanalizaci:</t>
  </si>
  <si>
    <t>899103111RT2</t>
  </si>
  <si>
    <t>Osazení poklopu s rámem do 150 kg včetně dodávky poklopu lit. kruhového D 600</t>
  </si>
  <si>
    <t>na šachtách:</t>
  </si>
  <si>
    <t>919441210V01</t>
  </si>
  <si>
    <t>Čelo propustku z lom. kamene do betonu, vč. zemních prací</t>
  </si>
  <si>
    <t>vyustění dešťové kanalizace:</t>
  </si>
  <si>
    <t>894 43-01</t>
  </si>
  <si>
    <t xml:space="preserve">Kanalizační šachta DN 600/1000 vč. poklopu </t>
  </si>
  <si>
    <t>894 43-02</t>
  </si>
  <si>
    <t xml:space="preserve">Kanalizační šachta DN 600/1400 vč. poklopu </t>
  </si>
  <si>
    <t>900</t>
  </si>
  <si>
    <t>Hodinové zúčtovací sazby</t>
  </si>
  <si>
    <t>900 Hodinové zúčtovací sazby</t>
  </si>
  <si>
    <t>909      R00</t>
  </si>
  <si>
    <t xml:space="preserve">Hzs-nezměřitelné stavební práce vč. materiálu ! </t>
  </si>
  <si>
    <t>h</t>
  </si>
  <si>
    <t>drobné nezměřitelné práce, zednické práce pro řemesla, atd...:</t>
  </si>
  <si>
    <t>zti + plyn:85</t>
  </si>
  <si>
    <t>vytápění:70</t>
  </si>
  <si>
    <t>elektroinstalace:85</t>
  </si>
  <si>
    <t>ostatní:60</t>
  </si>
  <si>
    <t>94</t>
  </si>
  <si>
    <t>Lešení a stavební výtahy</t>
  </si>
  <si>
    <t>94 Lešení a stavební výtahy</t>
  </si>
  <si>
    <t>941941041R00</t>
  </si>
  <si>
    <t xml:space="preserve">Montáž lešení leh.řad.s podlahami,š.1,2 m, H 10 m </t>
  </si>
  <si>
    <t>lešení pro opravu fasády:</t>
  </si>
  <si>
    <t>12,2*5,8</t>
  </si>
  <si>
    <t>941941291R00</t>
  </si>
  <si>
    <t xml:space="preserve">Příplatek za každý měsíc použití lešení k pol.1041 </t>
  </si>
  <si>
    <t>783,132*2</t>
  </si>
  <si>
    <t>941941841R00</t>
  </si>
  <si>
    <t xml:space="preserve">Demontáž lešení leh.řad.s podlahami,š.1,2 m,H 10 m </t>
  </si>
  <si>
    <t>941955002R00</t>
  </si>
  <si>
    <t xml:space="preserve">Lešení lehké pomocné, výška podlahy do 1,9 m </t>
  </si>
  <si>
    <t>pomocné lešení pro bourání, zdění, omítky, atd...:</t>
  </si>
  <si>
    <t>1.NP:</t>
  </si>
  <si>
    <t>57,3+7,3+10,7+20,2+7,2+20,1+6,9+20,2+4,7+1,4+2+26+6,3+24,6+14,8</t>
  </si>
  <si>
    <t>7,3+1,3+39,1</t>
  </si>
  <si>
    <t>podkroví:</t>
  </si>
  <si>
    <t>10,2+94,5+20,7+8,6+20,7+20,8+7,8+25,2+21,3+6,7+21,5+35,5</t>
  </si>
  <si>
    <t>941955202R00</t>
  </si>
  <si>
    <t xml:space="preserve">Lešení lehké pomocné,šachta pl.do 6 m2, H do 3,5 m </t>
  </si>
  <si>
    <t>lešení ve výtahové šachtě:</t>
  </si>
  <si>
    <t>5,3*2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</si>
  <si>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</si>
  <si>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</si>
  <si>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</si>
  <si>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</si>
  <si>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944944081R00</t>
  </si>
  <si>
    <t xml:space="preserve">Demontáž ochranné sítě z umělých vláken </t>
  </si>
  <si>
    <t>944 94-51</t>
  </si>
  <si>
    <t xml:space="preserve">Mobilní zvedací plošina </t>
  </si>
  <si>
    <t>hod</t>
  </si>
  <si>
    <t>pro nátěr vikýřů na vedlejší budově:</t>
  </si>
  <si>
    <t>24</t>
  </si>
  <si>
    <t>95</t>
  </si>
  <si>
    <t>Dokončovací konstrukce na pozemních stavbách</t>
  </si>
  <si>
    <t>95 Dokončovací konstrukce na pozemních stavbách</t>
  </si>
  <si>
    <t>925942140V01</t>
  </si>
  <si>
    <t xml:space="preserve">Montáž ochranných rohových lišt </t>
  </si>
  <si>
    <t>montáž nerezových lišt na vnitřní rohy:</t>
  </si>
  <si>
    <t>v 1.NP:1,2*18</t>
  </si>
  <si>
    <t>v podkroví:1,2*11</t>
  </si>
  <si>
    <t>952901111R00</t>
  </si>
  <si>
    <t xml:space="preserve">Vyčištění budov o výšce podlaží do 4 m </t>
  </si>
  <si>
    <t>finální vyčištění:</t>
  </si>
  <si>
    <t>57,3+5,3+7,3+10,7+20,2+7,2+20,1+6,9+20,2+4,7+1,4+2+26+6,3+24,6+14,8</t>
  </si>
  <si>
    <t>952901411R00</t>
  </si>
  <si>
    <t xml:space="preserve">Vyčištění ostatních objektů </t>
  </si>
  <si>
    <t>průběžné čištění po prováděných pracech:</t>
  </si>
  <si>
    <t>953761130T00</t>
  </si>
  <si>
    <t xml:space="preserve">Odvětrání troubami PVC kruhovými 110x2,2 mm </t>
  </si>
  <si>
    <t>odvětrání podloží v základech:</t>
  </si>
  <si>
    <t>1,05</t>
  </si>
  <si>
    <t>odvětrání sociálek v 1.NP:</t>
  </si>
  <si>
    <t>1,8+0,75*2+3,1+1,2+1,15+0,75</t>
  </si>
  <si>
    <t>odvětrání sociálek v podkroví + digestoř:</t>
  </si>
  <si>
    <t>0,3*3+2</t>
  </si>
  <si>
    <t>953922112R00</t>
  </si>
  <si>
    <t xml:space="preserve">Montáž tvarovky větrací spížní </t>
  </si>
  <si>
    <t>v základech:1</t>
  </si>
  <si>
    <t>v 1.NP:7</t>
  </si>
  <si>
    <t>v podkroví:3</t>
  </si>
  <si>
    <t>přivzdušnění kanalizace:3</t>
  </si>
  <si>
    <t>953943113R00</t>
  </si>
  <si>
    <t xml:space="preserve">Osazení kovových předmětů do zdiva, 15 kg / kus </t>
  </si>
  <si>
    <t>953943900</t>
  </si>
  <si>
    <t>M+D informační cedule, provozní řád, únikové cesty aj...</t>
  </si>
  <si>
    <t>953943901</t>
  </si>
  <si>
    <t xml:space="preserve">D+M fotoluminiscenční tabulky </t>
  </si>
  <si>
    <t>953943902</t>
  </si>
  <si>
    <t xml:space="preserve">Lišta rohová ochranná nerez délka 1,2 m </t>
  </si>
  <si>
    <t>28349061</t>
  </si>
  <si>
    <t>Mřížka větrací PS kulatá 130/100 mm se síťkou bílá</t>
  </si>
  <si>
    <t>449321120-1</t>
  </si>
  <si>
    <t>Přístroj hasící ruční práškový 6 kg</t>
  </si>
  <si>
    <t>96</t>
  </si>
  <si>
    <t>Bourání konstrukcí</t>
  </si>
  <si>
    <t>96 Bourání konstrukcí</t>
  </si>
  <si>
    <t>113109310R00</t>
  </si>
  <si>
    <t xml:space="preserve">Odstranění podkladu pl.50 m2, bet.prostý tl.10 cm </t>
  </si>
  <si>
    <t>vybourání stávajícího betonového chodníku:</t>
  </si>
  <si>
    <t>15,86*1,1</t>
  </si>
  <si>
    <t>714180801R00</t>
  </si>
  <si>
    <t xml:space="preserve">Demontáž akustických izolačních vložek </t>
  </si>
  <si>
    <t>demontáž obložení kina:</t>
  </si>
  <si>
    <t>5,6+3,3+5,5+31,5+127</t>
  </si>
  <si>
    <t>(4+2,9)*1,75+(5,5+5,05)*2,45-2,2*1-0,8*0,8*2-1,9*2</t>
  </si>
  <si>
    <t>4*4*2+1,9*2,12*2+(6+15,8*2)*3,1-1,7*2,12-1,75*0,8</t>
  </si>
  <si>
    <t>919735123R00</t>
  </si>
  <si>
    <t xml:space="preserve">Řezání stávajícího betonového krytu tl. 10 - 15 cm </t>
  </si>
  <si>
    <t>prořezání podlahy v kině pro výtahovou šachtu a základ zdiva:</t>
  </si>
  <si>
    <t>2,8*2+3,45*2+5,95*2</t>
  </si>
  <si>
    <t>961043111R00</t>
  </si>
  <si>
    <t xml:space="preserve">Bourání základů z betonu proloženého kamenem </t>
  </si>
  <si>
    <t>ubourání základů přístavby a komínů:</t>
  </si>
  <si>
    <t>(2,75*5+17,34)*0,6*0,5</t>
  </si>
  <si>
    <t>0,5*0,7*0,65+0,5*0,65*0,5+0,5*0,65*0,5</t>
  </si>
  <si>
    <t>962023391R00</t>
  </si>
  <si>
    <t xml:space="preserve">Bourání zdiva nadzákladového smíšeného na MVC </t>
  </si>
  <si>
    <t>ubourání části stávajícího zdiva  pro uložení nového stropu:</t>
  </si>
  <si>
    <t>(16,2+4,4+2,65+17,75+5,6)*0,75*0,25+3,75*0,6*0,25+(1,9+2,1)*0,4*0,25</t>
  </si>
  <si>
    <t>29,25*1,05*0,25+7,3*0,95*0,25+28,5*0,98*0,25</t>
  </si>
  <si>
    <t>ubourání zdiva nad novými okeními otvory (kinosál):</t>
  </si>
  <si>
    <t>1,5*1,05*0,5*7+1,8*1,3*0,35+1,5*1*0,35*9</t>
  </si>
  <si>
    <t>962031132R00</t>
  </si>
  <si>
    <t xml:space="preserve">Bourání příček cihelných tl. 10 cm </t>
  </si>
  <si>
    <t>vybourání stávajících příček:</t>
  </si>
  <si>
    <t>1,35*2,2+(1,6+4,5+2,1+1,7+4,75)*3,75+1,15*2,42+1,65*1,8*2</t>
  </si>
  <si>
    <t>-0,7*2*3-0,6*2*2</t>
  </si>
  <si>
    <t>(1,9+1,5+0,5*2+1,5)*3</t>
  </si>
  <si>
    <t>-0,6*2*2-1,4*2</t>
  </si>
  <si>
    <t>962031133R00</t>
  </si>
  <si>
    <t xml:space="preserve">Bourání příček cihelných tl. 15 cm </t>
  </si>
  <si>
    <t>(3,7+4,4)*3,75+4,4*3,93+4,25*4,1+(3,75+5,65)*3</t>
  </si>
  <si>
    <t>-0,7*2*2-0,9*2-0,8*2*2</t>
  </si>
  <si>
    <t>962032231R00</t>
  </si>
  <si>
    <t xml:space="preserve">Bourání zdiva z cihel pálených na MVC </t>
  </si>
  <si>
    <t>vybourání zdiva přístavby:</t>
  </si>
  <si>
    <t>(2,75*2+2,76)*2,65*0,35+(2,75*2+2,66)*2,65*0,335</t>
  </si>
  <si>
    <t>-1,6*2,1*0,35-1,6*2,1*0,335-0,8*2,1*0,35</t>
  </si>
  <si>
    <t>3,1*2,2*0,25+2*2,2*0,75+(0,7*2+0,5*2)*2,2*0,35+(2,5+2,4*2)*2,2*0,25</t>
  </si>
  <si>
    <t>-0,9*2,1*0,25</t>
  </si>
  <si>
    <t>vybourání zdiva v 1.NP v budoucí koupelně:</t>
  </si>
  <si>
    <t>4,3*3,87*0,3</t>
  </si>
  <si>
    <t>962052211R00</t>
  </si>
  <si>
    <t xml:space="preserve">Bourání zdiva železobetonového nadzákladového </t>
  </si>
  <si>
    <t>vybourání betonového tarasu:</t>
  </si>
  <si>
    <t>1,6*0,7*0,28</t>
  </si>
  <si>
    <t>963042819R00</t>
  </si>
  <si>
    <t xml:space="preserve">Bourání schodišťových stupňů betonových </t>
  </si>
  <si>
    <t>stávající stupně v kině:</t>
  </si>
  <si>
    <t>1*7+1,7*5+2*8</t>
  </si>
  <si>
    <t>964035111R00</t>
  </si>
  <si>
    <t xml:space="preserve">Bourání cihelných klenbových pásů </t>
  </si>
  <si>
    <t>vybourání klenby nad původní sociálkou:</t>
  </si>
  <si>
    <t>2,3*4,55*0,3</t>
  </si>
  <si>
    <t>965042141RT2</t>
  </si>
  <si>
    <t>Bourání mazanin betonových tl. 10 cm, nad 4 m2 ručně tl. mazaniny 8 - 10 cm</t>
  </si>
  <si>
    <t>stávající mazanina v promítací místnosti:</t>
  </si>
  <si>
    <t>(4,95+4,7+13,2)*0,12</t>
  </si>
  <si>
    <t>schodišťové desky:</t>
  </si>
  <si>
    <t>(2,21+5,5+1,5)*0,12</t>
  </si>
  <si>
    <t>965042241RT2</t>
  </si>
  <si>
    <t>Bourání mazanin betonových tl. nad 10 cm, nad 4 m2 ručně tl. mazaniny 15 - 20 cm</t>
  </si>
  <si>
    <t>vybourání mazaniny + podlkadní beton:</t>
  </si>
  <si>
    <t>v zádveří, pokladně, skladu:</t>
  </si>
  <si>
    <t>(5,6+3,3+26,2)*0,2</t>
  </si>
  <si>
    <t>pro výtahovou šachtu a pro základ zdiva:</t>
  </si>
  <si>
    <t>(3,45*2,8+5,95*0,6)*0,2</t>
  </si>
  <si>
    <t>v dílnách a chodbách:</t>
  </si>
  <si>
    <t>(0,85*0,25*2)*0,2</t>
  </si>
  <si>
    <t>965049111RT1</t>
  </si>
  <si>
    <t>Příplatek, bourání mazanin se svař. síťí tl. 10 cm jednostranná výztuž svařovanou sítí</t>
  </si>
  <si>
    <t>965049112RT1</t>
  </si>
  <si>
    <t>Příplatek, bourání mazanin se svař.síťí nad 10 cm jednostranná výztuž svařovanou sítí</t>
  </si>
  <si>
    <t>965081113R00</t>
  </si>
  <si>
    <t xml:space="preserve">Bourání dlažeb z dlaždic půdních plochy nad 1 m2 </t>
  </si>
  <si>
    <t>odstranění stávajících půdovek:</t>
  </si>
  <si>
    <t>6,2*17,7+7,1*29,4</t>
  </si>
  <si>
    <t>965081713R00</t>
  </si>
  <si>
    <t xml:space="preserve">Bourání dlažeb keramických tl.10 mm, nad 1 m2 </t>
  </si>
  <si>
    <t>dlažba v původním soc. zařízení:</t>
  </si>
  <si>
    <t>5,7+1,3+1,3</t>
  </si>
  <si>
    <t>965081813R00</t>
  </si>
  <si>
    <t xml:space="preserve">Bourání dlažeb terac.,čedič. tl.do 30 mm, nad 1 m2 </t>
  </si>
  <si>
    <t>vybourání teraca v původních dílnách a chodbách:</t>
  </si>
  <si>
    <t>10,4+8,7+1,2</t>
  </si>
  <si>
    <t>965082923R00</t>
  </si>
  <si>
    <t xml:space="preserve">Odstranění násypu tl. do 10 cm, plocha nad 2 m2 </t>
  </si>
  <si>
    <t>odstranění násypu na půdě:</t>
  </si>
  <si>
    <t>(6,2*17,7+7,1*29,4)*0,05</t>
  </si>
  <si>
    <t>966031313R00</t>
  </si>
  <si>
    <t xml:space="preserve">Bourání říms cihelných tl. 30 cm, vyložení 25 cm </t>
  </si>
  <si>
    <t>římsy bourané přístavby:</t>
  </si>
  <si>
    <t>3,1*4+3,16+3,26</t>
  </si>
  <si>
    <t>římsa hlavního objektu:</t>
  </si>
  <si>
    <t>15,8+5,4+3+18,25+30,1+7,25+29,4</t>
  </si>
  <si>
    <t>966077121R00</t>
  </si>
  <si>
    <t xml:space="preserve">Odstranění doplňkových konstrukcí do 50 kg </t>
  </si>
  <si>
    <t>demontáž stávajícího žebříku na půdu:</t>
  </si>
  <si>
    <t>demontáž zastřešení vstupu:</t>
  </si>
  <si>
    <t>967021112R00</t>
  </si>
  <si>
    <t xml:space="preserve">Přisekání rovných ostění zdí kamenných, smíšených </t>
  </si>
  <si>
    <t>přisekání ostění kolem stávajících bouraných oken:</t>
  </si>
  <si>
    <t>(0,6+1,35*2)*0,75+(0,85+1,2*2)*0,75*2+(1,15+1,35*2)*0,75</t>
  </si>
  <si>
    <t>(1,25+1,35*2)*0,75*4+(1,15+1,3*2)*0,75+(2,2+1,3*2)*1+(0,6+0,6*2)*0,5</t>
  </si>
  <si>
    <t>967031734R00</t>
  </si>
  <si>
    <t xml:space="preserve">Přisekání plošné zdiva cihelného na MVC tl. 30 cm </t>
  </si>
  <si>
    <t>zkosení parapetů:</t>
  </si>
  <si>
    <t>0,9*0,6*7</t>
  </si>
  <si>
    <t>967041112R00</t>
  </si>
  <si>
    <t xml:space="preserve">Přisekání rovných ostění bez odstupu v betonu </t>
  </si>
  <si>
    <t>stávající beton parapetů:</t>
  </si>
  <si>
    <t>(0,6+0,85*2+1,15+1,25*4+1,15+0,6)*0,45+2,2*1</t>
  </si>
  <si>
    <t>968061112R00</t>
  </si>
  <si>
    <t xml:space="preserve">Vyvěšení dřevěných okenních křídel pl. do 1,5 m2 </t>
  </si>
  <si>
    <t>stávající křídla v objektu:</t>
  </si>
  <si>
    <t>968061125R00</t>
  </si>
  <si>
    <t xml:space="preserve">Vyvěšení dřevěných dveřních křídel pl. do 2 m2 </t>
  </si>
  <si>
    <t>vyvěšení stávajících dveří v objektu:</t>
  </si>
  <si>
    <t>19+12</t>
  </si>
  <si>
    <t>968062354R00</t>
  </si>
  <si>
    <t xml:space="preserve">Vybourání dřevěných rámů oken dvojitých pl. 1 m2 </t>
  </si>
  <si>
    <t>stávající okna v objektu:</t>
  </si>
  <si>
    <t>0,6*0,6+0,6*0,9*2+0,6*1,35+0,85*1,2*2</t>
  </si>
  <si>
    <t>968062355R00</t>
  </si>
  <si>
    <t xml:space="preserve">Vybourání dřevěných rámů oken dvojitých pl. 2 m2 </t>
  </si>
  <si>
    <t>1,15*1,3+1,25*1,35*5</t>
  </si>
  <si>
    <t>968062356R00</t>
  </si>
  <si>
    <t xml:space="preserve">Vybourání dřevěných rámů oken dvojitých pl. 4 m2 </t>
  </si>
  <si>
    <t>2,2*1,3</t>
  </si>
  <si>
    <t>968062455R00</t>
  </si>
  <si>
    <t xml:space="preserve">Vybourání dřevěných dveřních zárubní pl. do 2 m2 </t>
  </si>
  <si>
    <t>vybourání stávajících zárubní v objektu:</t>
  </si>
  <si>
    <t>0,7*2*6+0,9*2</t>
  </si>
  <si>
    <t>968062456R00</t>
  </si>
  <si>
    <t xml:space="preserve">Vybourání dřevěných dveřních zárubní pl. nad 2 m2 </t>
  </si>
  <si>
    <t>1,6*2,2*3+1,75*2,2+1,45*2,2+1,4*2*2</t>
  </si>
  <si>
    <t>968071125R00</t>
  </si>
  <si>
    <t xml:space="preserve">Vyvěšení, zavěšení kovových křídel dveří pl. 2 m2 </t>
  </si>
  <si>
    <t>968071137R00</t>
  </si>
  <si>
    <t xml:space="preserve">Vyvěšení, zavěšení kovových křídel vrat nad 4 m2 </t>
  </si>
  <si>
    <t>stávajíc vrata:</t>
  </si>
  <si>
    <t>968072455R00</t>
  </si>
  <si>
    <t xml:space="preserve">Vybourání kovových dveřních zárubní pl. do 2 m2 </t>
  </si>
  <si>
    <t>0,9*2+0,8*2*4+0,7*2+0,6*2*4</t>
  </si>
  <si>
    <t>968072558R00</t>
  </si>
  <si>
    <t xml:space="preserve">Vybourání kovových vrat plochy do 5 m2 </t>
  </si>
  <si>
    <t>stávající rám vrat:</t>
  </si>
  <si>
    <t>2,19*1,86</t>
  </si>
  <si>
    <t>970031020R00</t>
  </si>
  <si>
    <t xml:space="preserve">Vrtání jádrové do zdiva cihelného d 20 mm </t>
  </si>
  <si>
    <t>navrtání pro pruty (kotvení desky do zdiva):</t>
  </si>
  <si>
    <t>0,5*184</t>
  </si>
  <si>
    <t>970031130R00</t>
  </si>
  <si>
    <t xml:space="preserve">Vrtání jádrové do zdiva cihelného do D 130 mm </t>
  </si>
  <si>
    <t>prostup zdí pro odvětrání v základech:</t>
  </si>
  <si>
    <t>prostup zdí pro odvětrání sociálek v 1.NP:</t>
  </si>
  <si>
    <t>0,75*5+1,2+1,15</t>
  </si>
  <si>
    <t>970035020R00</t>
  </si>
  <si>
    <t xml:space="preserve">Příp. za šikmé jádr. vrt. v cihel. zdiva d 20 mm </t>
  </si>
  <si>
    <t>971024451R00</t>
  </si>
  <si>
    <t xml:space="preserve">Vybourání otv. zeď kam. pl. 0,25 m2, tl. 45cm, MVC </t>
  </si>
  <si>
    <t>prostup základem pro odvětrávací kanálek:</t>
  </si>
  <si>
    <t>971024461R00</t>
  </si>
  <si>
    <t xml:space="preserve">Vybourání otv. zeď kam. pl. 0,25 m2, tl. 60cm, MVC </t>
  </si>
  <si>
    <t>prostup základem pro odvětrání do komína:</t>
  </si>
  <si>
    <t>971024481R00</t>
  </si>
  <si>
    <t xml:space="preserve">Vybourání otv. zeď kam. pl. 0,25 m2, tl. 90cm, MVC </t>
  </si>
  <si>
    <t>prostup dešťové kanalizace přes základ do příkopu:</t>
  </si>
  <si>
    <t>971028461R00</t>
  </si>
  <si>
    <t xml:space="preserve">Vybourání otvorů zeď smíš. pl. 0,25 m2, tl. 60 cm </t>
  </si>
  <si>
    <t>zvětšení okna v bývalé promítárně:</t>
  </si>
  <si>
    <t>971028591R00</t>
  </si>
  <si>
    <t xml:space="preserve">Vybourání otvorů zeď smíš. pl. 1 m2, nad 90 cm </t>
  </si>
  <si>
    <t>vybourání otvorů pro okna a dveře v kinosálu:</t>
  </si>
  <si>
    <t>0,9*0,6*1,025*7</t>
  </si>
  <si>
    <t>971028681R00</t>
  </si>
  <si>
    <t xml:space="preserve">Vybourání otvorů zeď smíš. pl. 4 m2, tl. 90 cm </t>
  </si>
  <si>
    <t>1*1,6*0,84+1*1,6*0,8+1*1,6*0,7</t>
  </si>
  <si>
    <t>971028691R00</t>
  </si>
  <si>
    <t xml:space="preserve">Vybourání otvorů zeď smíš. pl. 4 m2, nad 90 cm </t>
  </si>
  <si>
    <t>vybourání otvorů pro okna a dveře v kinosále:</t>
  </si>
  <si>
    <t>1,2*2,1*1,26+1*1,6*1,26+1*1,6*1,185+1*1,6*1,1+1*1,6*1,05+1*1,6*1</t>
  </si>
  <si>
    <t>1*1,6*0,95</t>
  </si>
  <si>
    <t>971033651R00</t>
  </si>
  <si>
    <t xml:space="preserve">Vybourání otv. zeď cihel. pl.4 m2, tl.60 cm, MVC </t>
  </si>
  <si>
    <t>vybourání otvoru pro dveře mezi koupelnou a chodbou v 1.NP:</t>
  </si>
  <si>
    <t>1,2*2,1*0,35</t>
  </si>
  <si>
    <t>973031513R00</t>
  </si>
  <si>
    <t xml:space="preserve">Vysekání kapes upevň. prvky zeď cihelná hl. 15 cm </t>
  </si>
  <si>
    <t>973031812R00</t>
  </si>
  <si>
    <t xml:space="preserve">Vysekání kapes pro zavázání příček tl. 10 cm </t>
  </si>
  <si>
    <t>3,15*2</t>
  </si>
  <si>
    <t>973031813R00</t>
  </si>
  <si>
    <t xml:space="preserve">Vysekání kapes pro zavázání příček tl. 15 cm </t>
  </si>
  <si>
    <t>3,15*12</t>
  </si>
  <si>
    <t>1*12</t>
  </si>
  <si>
    <t>973031824R00</t>
  </si>
  <si>
    <t xml:space="preserve">Vysekání kapes pro zavázání zdí tl. 30 cm </t>
  </si>
  <si>
    <t>3,15</t>
  </si>
  <si>
    <t>974029153R00</t>
  </si>
  <si>
    <t xml:space="preserve">Vysekání rýh ve zdi kamenné 10 x 10 cm </t>
  </si>
  <si>
    <t>prostupy potrubí kolem základové desky:</t>
  </si>
  <si>
    <t>0,5*8</t>
  </si>
  <si>
    <t>974029167R00</t>
  </si>
  <si>
    <t xml:space="preserve">Vysekání rýh ve zdi kamenné 15 x 30 cm </t>
  </si>
  <si>
    <t>rýha ve stávajícím zdivu pro komín:</t>
  </si>
  <si>
    <t>974029169R00</t>
  </si>
  <si>
    <t xml:space="preserve">Příplatek za každých 10 cm šířky rýhy, hl. do 15cm </t>
  </si>
  <si>
    <t>974031153R00</t>
  </si>
  <si>
    <t xml:space="preserve">Vysekání rýh ve zdi cihelné 10 x 10 cm </t>
  </si>
  <si>
    <t>rýha pro nové vedení plynového potrubí:</t>
  </si>
  <si>
    <t>1+17,25</t>
  </si>
  <si>
    <t>974031154R00</t>
  </si>
  <si>
    <t xml:space="preserve">Vysekání rýh ve zdi cihelné 10 x 15 cm </t>
  </si>
  <si>
    <t>drážka pro uložení schodiště:</t>
  </si>
  <si>
    <t>3,7*2+1,55+1,6+2,3*2</t>
  </si>
  <si>
    <t>974031164R00</t>
  </si>
  <si>
    <t xml:space="preserve">Vysekání rýh ve zdi cihelné 15 x 15 cm </t>
  </si>
  <si>
    <t>pro potrubí topení:</t>
  </si>
  <si>
    <t>1*62</t>
  </si>
  <si>
    <t>974031664R00</t>
  </si>
  <si>
    <t xml:space="preserve">Vysekání rýh zeď cihelná vtah. nosníků 15 x 15 cm </t>
  </si>
  <si>
    <t>pro překlady v 1.NP:</t>
  </si>
  <si>
    <t>1,5*2</t>
  </si>
  <si>
    <t>978013191R00</t>
  </si>
  <si>
    <t xml:space="preserve">Otlučení omítek vnitřních stěn v rozsahu do 100 % </t>
  </si>
  <si>
    <t>otlučení omítek stávajícího zdiva v bývalém kině:</t>
  </si>
  <si>
    <t>(7,2+5,5+7,6+8,4)*3,65-1,2*2,1-1,15*1,2-2,2*1,3-0,9*0,6-1*1,6-1,2*2,1</t>
  </si>
  <si>
    <t>(5+5,69+5,5)*4+15,8*4,4*2-0,9*0,6*7-1*1,6*8</t>
  </si>
  <si>
    <t>otlučení omítek stávajícího zdiva v bývalých dílnách:</t>
  </si>
  <si>
    <t>(1,95*2+4,5*2+3,5+4,5+2,1+2,3+2,75)*3-0,8*2*2-1,15*1,35-1,25*1,35*2</t>
  </si>
  <si>
    <t>(5,6*2+6,25*2)*3-0,8*2*2-1,25*1,35*2-0,7*2-1,4*2-0,85*1,2</t>
  </si>
  <si>
    <t>(1,9*2+4,5)*3-0,7*2-1,2*2,1-0,85*1,2-0,6*1,35</t>
  </si>
  <si>
    <t>978015291R00</t>
  </si>
  <si>
    <t xml:space="preserve">Otlučení omítek vnějších MVC v složit.1-4 do 100 % </t>
  </si>
  <si>
    <t>otlučení stávající omítky objektu:</t>
  </si>
  <si>
    <t>(7,3+29,49+15,86)*4,4+(1,8+6,89)*3+4,45*2,6</t>
  </si>
  <si>
    <t>-1,08*1,02-2,19*1,86-2,49*1,9-1,15*1,35-0,85*1,2*2-0,6*1,35-1,45*2</t>
  </si>
  <si>
    <t>-1,5*2,1-1,75*2,1</t>
  </si>
  <si>
    <t>(30,2+18,32+3)*8,6+12,2*5,8</t>
  </si>
  <si>
    <t>-1,25*1,35*4-1,15*1,3-2,2*1,3-0,6*0,6</t>
  </si>
  <si>
    <t>978059531R00</t>
  </si>
  <si>
    <t xml:space="preserve">Odsekání vnitřních obkladů stěn nad 2 m2 </t>
  </si>
  <si>
    <t>zbytky stávajícíh obkladů:</t>
  </si>
  <si>
    <t>(1*4+1,9+4,5+0,9-0,7)*1,3+0,9*2</t>
  </si>
  <si>
    <t>979011321R00</t>
  </si>
  <si>
    <t xml:space="preserve">Montáž a demontáž shozu za 2.NP </t>
  </si>
  <si>
    <t>979011331R00</t>
  </si>
  <si>
    <t xml:space="preserve">Pronájem shozu  (za metr) </t>
  </si>
  <si>
    <t>den</t>
  </si>
  <si>
    <t>14*5</t>
  </si>
  <si>
    <t>979011332R00</t>
  </si>
  <si>
    <t xml:space="preserve">Pronájem násypky  (za kus) </t>
  </si>
  <si>
    <t>981331111R00</t>
  </si>
  <si>
    <t xml:space="preserve">Demolice komínů z cihel.zdiva postup. rozebráním </t>
  </si>
  <si>
    <t>demolice stávajících komínů:</t>
  </si>
  <si>
    <t>5,1*0,7*0,65+5,5*0,65*0,5+5,1*0,65*0,5</t>
  </si>
  <si>
    <t>963200012RA0</t>
  </si>
  <si>
    <t xml:space="preserve">Bourání stropů z desek ŽB š. do 30 cm, tl. 14 cm </t>
  </si>
  <si>
    <t>vybourání podkladu podlahy (stropu) v promítací místnosti:</t>
  </si>
  <si>
    <t>1,15*1,9+3,55*1,7+3,45*4,4</t>
  </si>
  <si>
    <t>99</t>
  </si>
  <si>
    <t>Staveništní přesun hmot</t>
  </si>
  <si>
    <t>99 Staveništní přesun hmot</t>
  </si>
  <si>
    <t>999281108R00</t>
  </si>
  <si>
    <t xml:space="preserve">Přesun hmot pro opravy a údržbu do výšky 12 m </t>
  </si>
  <si>
    <t>711</t>
  </si>
  <si>
    <t>Izolace proti vodě</t>
  </si>
  <si>
    <t>711 Izolace proti vodě</t>
  </si>
  <si>
    <t>711130101R00</t>
  </si>
  <si>
    <t xml:space="preserve">Odstr.izolace proti vlhk.vodor. pásy na sucho,1vrs </t>
  </si>
  <si>
    <t>odstranění předpokládané stávající izolace mezi betony:</t>
  </si>
  <si>
    <t>5,6+3,3+26,2</t>
  </si>
  <si>
    <t>3,45*2,8+5,95*0,6</t>
  </si>
  <si>
    <t>711171559RU1</t>
  </si>
  <si>
    <t>Izolace proti vlhkosti vodorovná, fólií, volně včetně fólie PVC tl.1,0 mm</t>
  </si>
  <si>
    <t>izolace výtahové šachty:</t>
  </si>
  <si>
    <t>2,8*3,45</t>
  </si>
  <si>
    <t>izolace nové žb desky:</t>
  </si>
  <si>
    <t>711172559RU1</t>
  </si>
  <si>
    <t>Izolace proti vlhkosti svislá, fólií, volně včetně fólie PVC tl. 1,0 mm</t>
  </si>
  <si>
    <t>(2,8*2+3,45*2)*1,05</t>
  </si>
  <si>
    <t>izolace desky vytažená na stěny:</t>
  </si>
  <si>
    <t>(4,55*2+1,9*2+4,55+3,5+2,75+2,3+2,1+5,6*2+5,65*2+1,9*2+4,55*2)*0,25</t>
  </si>
  <si>
    <t>(2,1+4,7+3,4+7,6+29,15+5,7+28,15)*0,25</t>
  </si>
  <si>
    <t>711191171RT2</t>
  </si>
  <si>
    <t>Izolace proti zem.vlhkosti,podk.textilie,vodorovná včetně dodávky textílie 300 g/m2</t>
  </si>
  <si>
    <t>pod izolací výtahové šachty:</t>
  </si>
  <si>
    <t>pod izolace nové žb desky:</t>
  </si>
  <si>
    <t>711191271RT2</t>
  </si>
  <si>
    <t>Izolace proti zem.vlhkosti,podklad.textilie,svislá včetně dodávky textílie 300 g/m2</t>
  </si>
  <si>
    <t>pod izolací desky vytažené ne stěny:</t>
  </si>
  <si>
    <t>711212001RT2</t>
  </si>
  <si>
    <t>Hydroizolační povlak na bázi disperze - nátěr proti vlhkosti, spotřeba: 1,5 kg/m2</t>
  </si>
  <si>
    <t>hydroizolační nátěr v koupelnách (podlaha + stěny sprch):</t>
  </si>
  <si>
    <t>7,2+6,9+25,3+7,3+1*0,15*3+1,15*0,34*2+1,2*0,35+(1*8+1,9+0,95)*2</t>
  </si>
  <si>
    <t>(1,8*4+4*2+3,8*2-1*3+4,75*2+5,6*2+0,8*2-1,2+0,35*2+0,34*4)*0,15</t>
  </si>
  <si>
    <t>(4,55*2+1,95*2-0,7-0,8)*0,15</t>
  </si>
  <si>
    <t>8,6+7,8+6,7+1*0,15*6+1*2*6</t>
  </si>
  <si>
    <t>(1,8*6+3,7*2+4,8*2+4,3*2-1*6)*0,15</t>
  </si>
  <si>
    <t>711212601RT2</t>
  </si>
  <si>
    <t>Těsnicí pogumovaný pás do spoje podlaha - stěna š. 100 mm</t>
  </si>
  <si>
    <t>v koupelnách:</t>
  </si>
  <si>
    <t>1,8*4+4*2+3,8*2-1*3+4,75*2+5,6*2+0,8*2-1,2+0,35*2+0,34*4</t>
  </si>
  <si>
    <t>4,55*2+1,95*2-0,7-0,8+2*6</t>
  </si>
  <si>
    <t>1,8*6+3,7*2+4,8*2+4,3*2-1*6+2*3</t>
  </si>
  <si>
    <t>998711202R00</t>
  </si>
  <si>
    <t xml:space="preserve">Přesun hmot pro izolace proti vodě, výšky do 12 m </t>
  </si>
  <si>
    <t>713</t>
  </si>
  <si>
    <t>Izolace tepelné</t>
  </si>
  <si>
    <t>713 Izolace tepelné</t>
  </si>
  <si>
    <t>separační geotextilie mezi hydroizolací a polystyréném v 1.NP:</t>
  </si>
  <si>
    <t>57,3+7,3+10,7+20,2+7,2+20,1+6,9+20,2+4,7+1,4+2+25,3+6,3+24,7+14,8</t>
  </si>
  <si>
    <t>7,3+1,3</t>
  </si>
  <si>
    <t>1*0,75*2+0,75*0,255+1,45*0,75+1,15*0,34*2+1,3*1,26+0,7*0,1+0,8*0,15</t>
  </si>
  <si>
    <t>1,1*0,35+0,7*0,15*2+1,1*0,15+1,38*0,25+0,8*0,125*2+1,1*0,125*3</t>
  </si>
  <si>
    <t>1*0,15*3</t>
  </si>
  <si>
    <t>713111130RT1</t>
  </si>
  <si>
    <t>Izolace tepelné stropů, vložené mezi krokve 1 vrstva - materiál ve specifikaci</t>
  </si>
  <si>
    <t>(0,9*1,7+1,75*1,7*0,5*2-0,88*0,95)*12</t>
  </si>
  <si>
    <t>713111130RT2</t>
  </si>
  <si>
    <t>Izolace tepelné stropů, vložené mezi krokve 2 vrstvy - materiál ve specifikaci</t>
  </si>
  <si>
    <t>1,75*0,9*2</t>
  </si>
  <si>
    <t>5,7*2,4+(3,15+1,65)*2,4+1,75*0,9</t>
  </si>
  <si>
    <t>1,75*0,9</t>
  </si>
  <si>
    <t>4,23*3,15+(1,95+1,4)*2,4+1,75*0,9</t>
  </si>
  <si>
    <t>4,4*3+(2,35+1,15)*2,4+1,75*0,9</t>
  </si>
  <si>
    <t>4,63*2,9+(1,75+2)*2,4+1,75*0,9</t>
  </si>
  <si>
    <t>1,8*3,1+1,75*0,9+(0,7+0,25)*2,4</t>
  </si>
  <si>
    <t>1,8*2,8+1,75*0,9+(0,3+0,65)*2,4</t>
  </si>
  <si>
    <t>1,8*2,4+1,75*0,9+(0,25+0,65)*2,4</t>
  </si>
  <si>
    <t>1,75*0,9+(13,3+25,65+1,4+2,25)*2,4</t>
  </si>
  <si>
    <t>713111211RS3</t>
  </si>
  <si>
    <t>Montáž parozábrany krovů spodem s přelepením spojů vč. fólie s AL vrstvou a výztužnou mřížkou</t>
  </si>
  <si>
    <t>713121121RT1</t>
  </si>
  <si>
    <t>Izolace tepelná podlah na sucho, dvouvrstvá materiál ve specifikaci</t>
  </si>
  <si>
    <t>izolace podlah v 1.NP:</t>
  </si>
  <si>
    <t>1*0,75*2+1,45*0,75+0,75*0,255+1,15*0,34*2+1,3*1,26+0,7*0,1+0,8*0,15</t>
  </si>
  <si>
    <t>izolace podlah v podkroví:</t>
  </si>
  <si>
    <t>94,5+20,7+8,6+20,7+20,8+7,8+25,2+21,3+6,7+21,5+35,5</t>
  </si>
  <si>
    <t>(0,9+1,1*6)*0,125+1*0,15*6+1,77*0,25</t>
  </si>
  <si>
    <t>713191100RT9</t>
  </si>
  <si>
    <t>Položení separační fólie včetně dodávky fólie</t>
  </si>
  <si>
    <t>ochranná fólie polystyrénu v 1.NP:</t>
  </si>
  <si>
    <t>ochranná fólie polystyrénu v podkroví:</t>
  </si>
  <si>
    <t>713191221R00</t>
  </si>
  <si>
    <t>Dilatační pásek podél stěn výšky 100 mm vč.dodávky pásky</t>
  </si>
  <si>
    <t>dilatační páska mezi stěnou a podlahou:</t>
  </si>
  <si>
    <t>4,55+3,45+2,75+2,3+2,1+0,6*2+0,9*2+1,5*2+1,9*2+4,55*2+5,65*2+5,6*2</t>
  </si>
  <si>
    <t>0,75*4+0,255*2+2,8*2+2,28*2+4,5*2+5,6*2+0,8*2+1,5*2+3,25*2+2,21+1,5</t>
  </si>
  <si>
    <t>1,9+1,1+1,8+2,1+2,4+4+22+1,8+24,4+2+0,94+1,05+1,6+1,5*2+3,15+2,5</t>
  </si>
  <si>
    <t>4,65+4+2,67*2+4*2+1,8*2+3,9*2+5,12*2+3,9*2+5,2*2+3,8*2+1,8*2+3,8*2</t>
  </si>
  <si>
    <t>3,5*2+5,7*2</t>
  </si>
  <si>
    <t>6,21+5,9+4,7+2,6+3,9+3,78*2+5,7*2+1,8*2+3,78*2+3,74+4,73+3,05+1,05</t>
  </si>
  <si>
    <t>2,36+2,9+1,75+4,2*2+4,92*2+1,8*2+4,75*2+4,4*2+4,7*2+4,6*2+4,5*2</t>
  </si>
  <si>
    <t>1,8*2+4,35*2+3,9+6,6+3,8+6,4+2,2+25,6+13,9+2,3+12,6+3,1+1+2,35+4,6</t>
  </si>
  <si>
    <t>0,25*2+17,6</t>
  </si>
  <si>
    <t>28375768.A</t>
  </si>
  <si>
    <t>Deska izolační polystyrén samozhášivý EPS 150 S</t>
  </si>
  <si>
    <t>izolace v 1.NP:</t>
  </si>
  <si>
    <t>245,2562*0,17*1,02</t>
  </si>
  <si>
    <t>izolace v podkroví:</t>
  </si>
  <si>
    <t>285,58*0,06*1,02</t>
  </si>
  <si>
    <t>28376064</t>
  </si>
  <si>
    <t>Deska izolační kročejová EPS T 4000 tl. 40-3 mm</t>
  </si>
  <si>
    <t>285,58*1,02</t>
  </si>
  <si>
    <t>63140574</t>
  </si>
  <si>
    <t>Deska izolační minerál. kamen. vlna 1000x610x100mm součinitel tepelné vodivosti 0,035 W/mK</t>
  </si>
  <si>
    <t>izolace podkroví:382,6282*1,02</t>
  </si>
  <si>
    <t>63140575</t>
  </si>
  <si>
    <t>Deska izolační minerál. kamen. vlna 1000x610x120mm součinitel tepelné vodivosti 0,035 W/mK</t>
  </si>
  <si>
    <t>izolace stěn vikýřů:44,0280*1,02</t>
  </si>
  <si>
    <t>245,2562*1,1</t>
  </si>
  <si>
    <t>998713202R00</t>
  </si>
  <si>
    <t xml:space="preserve">Přesun hmot pro izolace tepelné, výšky do 12 m </t>
  </si>
  <si>
    <t>720</t>
  </si>
  <si>
    <t>Zdravotechnická instalace</t>
  </si>
  <si>
    <t>720 Zdravotechnická instalace</t>
  </si>
  <si>
    <t>Subdodávka</t>
  </si>
  <si>
    <t>ZTI (voda, kanalizace, zařiz. předměty) - viz. samostatná příloha</t>
  </si>
  <si>
    <t>722</t>
  </si>
  <si>
    <t>Přípojka vody</t>
  </si>
  <si>
    <t>722 Přípojka vody</t>
  </si>
  <si>
    <t>722171217V01</t>
  </si>
  <si>
    <t xml:space="preserve">Potrubí z PELD, středně těžká řada, D 63 x 6,7 mm </t>
  </si>
  <si>
    <t>722230026T00</t>
  </si>
  <si>
    <t xml:space="preserve">Ventil kulový 2" - voda s vypouštěním </t>
  </si>
  <si>
    <t>722239106R00</t>
  </si>
  <si>
    <t xml:space="preserve">Montáž vodovodních armatur 2závity, G 2 </t>
  </si>
  <si>
    <t>892241111R00</t>
  </si>
  <si>
    <t xml:space="preserve">Tlaková zkouška vodovodního potrubí DN 80 </t>
  </si>
  <si>
    <t>892273111R00</t>
  </si>
  <si>
    <t xml:space="preserve">Desinfekce vodovodního potrubí do DN 125 </t>
  </si>
  <si>
    <t>722 16-0001</t>
  </si>
  <si>
    <t xml:space="preserve">Navrtávací pas na potrubí PE DN 90x63 </t>
  </si>
  <si>
    <t>722 16-0002</t>
  </si>
  <si>
    <t xml:space="preserve">Laboratorní zkouška vody </t>
  </si>
  <si>
    <t>722 16-0003</t>
  </si>
  <si>
    <t xml:space="preserve">Fólie na vodovodní potrubí - modrá </t>
  </si>
  <si>
    <t>998722101R00</t>
  </si>
  <si>
    <t xml:space="preserve">Přesun hmot pro vodovod, výšky do 6 m </t>
  </si>
  <si>
    <t>723</t>
  </si>
  <si>
    <t>Plynovod</t>
  </si>
  <si>
    <t>723 Plynovod</t>
  </si>
  <si>
    <t xml:space="preserve">Úprava domov. plynovodu - viz. samostatná příloha </t>
  </si>
  <si>
    <t>730</t>
  </si>
  <si>
    <t>Ústřední vytápění</t>
  </si>
  <si>
    <t>730 Ústřední vytápění</t>
  </si>
  <si>
    <t xml:space="preserve">Ústřední vytápění - viz. samostatná příloha </t>
  </si>
  <si>
    <t>762</t>
  </si>
  <si>
    <t>Konstrukce tesařské</t>
  </si>
  <si>
    <t>762 Konstrukce tesařské</t>
  </si>
  <si>
    <t>762000000T00</t>
  </si>
  <si>
    <t xml:space="preserve">Podbití říms vč. roštu, prken hoblovaných tl. 24mm </t>
  </si>
  <si>
    <t>římsa střechy vikýřů:</t>
  </si>
  <si>
    <t>(1,55*0,3+2,7*0,15*2)*12</t>
  </si>
  <si>
    <t>762131124RT3</t>
  </si>
  <si>
    <t>Montáž bednění stěn, prkna hrubá do 32 mm, na sraz včetně dodávky řeziva, prkna tl. 24 mm</t>
  </si>
  <si>
    <t>762311103R00</t>
  </si>
  <si>
    <t xml:space="preserve">Montáž kotevních želez, příložek, patek, táhel </t>
  </si>
  <si>
    <t>762331812R00</t>
  </si>
  <si>
    <t xml:space="preserve">Demontáž konstrukcí krovů z hranolů do 224 cm2 </t>
  </si>
  <si>
    <t>demontáž stávajícího krovu objektu:</t>
  </si>
  <si>
    <t>3,3*14+11,92+6*70+6*45+1,5*40+118,5+4*20</t>
  </si>
  <si>
    <t>762331813R00</t>
  </si>
  <si>
    <t xml:space="preserve">Demontáž konstrukcí krovů z hranolů do 288 cm2 </t>
  </si>
  <si>
    <t>2*20+4,5*50</t>
  </si>
  <si>
    <t>762331814R00</t>
  </si>
  <si>
    <t xml:space="preserve">Demontáž konstrukcí krovů z hranolů do 450 cm2 </t>
  </si>
  <si>
    <t>7,5*10+102,5</t>
  </si>
  <si>
    <t>762332110R00</t>
  </si>
  <si>
    <t xml:space="preserve">Montáž vázaných krovů pravidelných do 120 cm2 </t>
  </si>
  <si>
    <t>montáž krovu 60/180:</t>
  </si>
  <si>
    <t>1,5*10+2,5*2+3*2+3,5*4+4,5*42+5*35+6*12+6,5*7+7*2</t>
  </si>
  <si>
    <t>762332120R00</t>
  </si>
  <si>
    <t xml:space="preserve">Montáž vázaných krovů pravidelných do 224 cm2 </t>
  </si>
  <si>
    <t>montáž krovu 100/160:</t>
  </si>
  <si>
    <t>3*24</t>
  </si>
  <si>
    <t>montáž krovu 100/180:</t>
  </si>
  <si>
    <t>1*2+1,5*14+2*23+2,5*5+3*3+3,5*3+4*6+4,5*4+5*9+5,5*3+6*24+6,5*41</t>
  </si>
  <si>
    <t>montáž krovu 120/180:</t>
  </si>
  <si>
    <t>4,5+5+6*7+6,5*15+2*10</t>
  </si>
  <si>
    <t>montáž krovu 120/140:</t>
  </si>
  <si>
    <t>1,5+3+3,5+5,5*3+6*13</t>
  </si>
  <si>
    <t>montáž krovu 120/120:</t>
  </si>
  <si>
    <t>1,5*36+2*24</t>
  </si>
  <si>
    <t>montáž krovu 140/140:</t>
  </si>
  <si>
    <t>3*3+3,5*2+5,5*3+6*13</t>
  </si>
  <si>
    <t>762332130R00</t>
  </si>
  <si>
    <t xml:space="preserve">Montáž vázaných krovů pravidelných do 288 cm2 </t>
  </si>
  <si>
    <t>montáž krovu 120/200:</t>
  </si>
  <si>
    <t>6+6,5*3+7+7,5*2</t>
  </si>
  <si>
    <t>762341012U00</t>
  </si>
  <si>
    <t>Bednění střech z OSB tl. 12 mm, sraz, krokve spoj. materiál vruty</t>
  </si>
  <si>
    <t>na nový krov bez stěn vikýřů:</t>
  </si>
  <si>
    <t>426,6562-44,028</t>
  </si>
  <si>
    <t>762341210R00</t>
  </si>
  <si>
    <t xml:space="preserve">Montáž bednění střech rovných, prkna hrubá na sraz </t>
  </si>
  <si>
    <t>střecha dieselagregátu a vikýřů:</t>
  </si>
  <si>
    <t>54,5+1,55*2,7*12</t>
  </si>
  <si>
    <t>762341610RT2</t>
  </si>
  <si>
    <t>Bednění okapových říms z prken hrubých včetně dodávky řeziva prkna tl. 24 mm</t>
  </si>
  <si>
    <t>římsa střechy dieselagregátu:</t>
  </si>
  <si>
    <t>12,2*0,4+(2,3+5)*0,3+6,8*0,8</t>
  </si>
  <si>
    <t>762342202R00</t>
  </si>
  <si>
    <t xml:space="preserve">Montáž laťování střech, vzdálenost latí do 22 cm </t>
  </si>
  <si>
    <t>hlavní objekt + vikýře:21,7+169,8*2+92,98+86,7+8,93+16,15</t>
  </si>
  <si>
    <t>762342204R00</t>
  </si>
  <si>
    <t xml:space="preserve">Montáž kontralatí přibitím </t>
  </si>
  <si>
    <t>dieselagregát:54,5</t>
  </si>
  <si>
    <t>nastavení krokví (pro izolaci):89,5*2,6+7,42</t>
  </si>
  <si>
    <t>762342811R00</t>
  </si>
  <si>
    <t xml:space="preserve">Demontáž laťování střech, rozteč latí do 22 cm </t>
  </si>
  <si>
    <t>stávající laťování přístavby:</t>
  </si>
  <si>
    <t>11,92*3,3</t>
  </si>
  <si>
    <t>stávající laťování objektu:</t>
  </si>
  <si>
    <t>21,7+169,8*2+92,98+86,7+8,93+16,15</t>
  </si>
  <si>
    <t>762342812R00</t>
  </si>
  <si>
    <t xml:space="preserve">Demontáž laťování střech, rozteč latí do 50 cm </t>
  </si>
  <si>
    <t>latě pod AZC krytinou:</t>
  </si>
  <si>
    <t>5,1*1,7*0,5+5,7*6,6+6,3*3,8*0,5+5,8*0,1</t>
  </si>
  <si>
    <t>762354112R00</t>
  </si>
  <si>
    <t xml:space="preserve">Montáž střešních vikýřů pultových pl. nad 0,5 m2 </t>
  </si>
  <si>
    <t>762395000R00</t>
  </si>
  <si>
    <t xml:space="preserve">Spojovací a ochranné prostředky pro střechy </t>
  </si>
  <si>
    <t>0,37+1,56+0,3+2,64+28,17+11,6+0,64</t>
  </si>
  <si>
    <t>762522811R00</t>
  </si>
  <si>
    <t xml:space="preserve">Demontáž podlah s polštáři z prken tl. do 32 mm </t>
  </si>
  <si>
    <t>demontáž dřevěné podlahy kinosálu a pódia:</t>
  </si>
  <si>
    <t>4,9*14,6+4*5,7</t>
  </si>
  <si>
    <t>762822830R00</t>
  </si>
  <si>
    <t xml:space="preserve">Demontáž stropnic z řeziva o pl.do 450 cm2 </t>
  </si>
  <si>
    <t>demontáž stávajícího stropu:</t>
  </si>
  <si>
    <t>6*77+6,3*128</t>
  </si>
  <si>
    <t>762841812R00</t>
  </si>
  <si>
    <t xml:space="preserve">Demontáž podbíjení obkladů stropů s omítkou </t>
  </si>
  <si>
    <t>stávající stropy:</t>
  </si>
  <si>
    <t>14,8+8,9+5,6*5,6+1,9*4,55+3,4*4,7+6,2*2,9*0,5+5,9*28,7</t>
  </si>
  <si>
    <t>765799311RL3</t>
  </si>
  <si>
    <t>Montáž fólie na krokve přibitím se slepením spojů podstřešní difúzní fólie</t>
  </si>
  <si>
    <t>podstřešní fólie na hlavním objektu:</t>
  </si>
  <si>
    <t>-1,55*2,7*12</t>
  </si>
  <si>
    <t>765799313RL2</t>
  </si>
  <si>
    <t>Montáž fólie na bednění přibitím, přelepení spojů podstřešní difúzní fólie</t>
  </si>
  <si>
    <t>podstřešní fólie na dieselagregátu a vikýřích:</t>
  </si>
  <si>
    <t>765901131R00</t>
  </si>
  <si>
    <t xml:space="preserve">Fólie podstřešní paropropustná </t>
  </si>
  <si>
    <t>fólie v otevřené části krovu:</t>
  </si>
  <si>
    <t>0,9*1,75*12+16,4*3,4+27,8*3,8</t>
  </si>
  <si>
    <t>-3,15*2,5</t>
  </si>
  <si>
    <t>767590840R00</t>
  </si>
  <si>
    <t xml:space="preserve">Demontáž zdvojených podlah - nosného roštu </t>
  </si>
  <si>
    <t>podium kinosálu:</t>
  </si>
  <si>
    <t>4*5,7</t>
  </si>
  <si>
    <t>762900030RAB</t>
  </si>
  <si>
    <t>Demontáž dřevěného krovu s bedněním</t>
  </si>
  <si>
    <t>demontáž stávající konstrukce krovu pod plechovou krytinou přístavby:</t>
  </si>
  <si>
    <t>3,2*2,96+3,2*2,86</t>
  </si>
  <si>
    <t>60596001</t>
  </si>
  <si>
    <t>Řezivo - prkna SM - tl. 24 mm</t>
  </si>
  <si>
    <t>dle tabulky krovu výkres D.1.1.06:</t>
  </si>
  <si>
    <t>110*0,024</t>
  </si>
  <si>
    <t>60596002</t>
  </si>
  <si>
    <t>Řezivo - hranoly</t>
  </si>
  <si>
    <t>1,15+0,04+0,38+0,83+0,23+0,16+0,19+0,43+0,32+0,81+0,3+2,59+4,8+0,1</t>
  </si>
  <si>
    <t>0,11+0,91+2,11+0,43+0,14+0,47+0,17+0,36+0,03+0,05+0,06+0,28+1,31</t>
  </si>
  <si>
    <t>0,78+0,69+0,16+0,05+0,06+0,15+2,04+1,89+0,78+0,49+0,15+0,18+0,14</t>
  </si>
  <si>
    <t>0,32+1,53</t>
  </si>
  <si>
    <t>60596012</t>
  </si>
  <si>
    <t>Latě SM 50/40</t>
  </si>
  <si>
    <t>5800*0,05*0,04</t>
  </si>
  <si>
    <t>latě pro nastavení krokví:</t>
  </si>
  <si>
    <t>320*0,05*0,04</t>
  </si>
  <si>
    <t>998762202R00</t>
  </si>
  <si>
    <t xml:space="preserve">Přesun hmot pro tesařské konstrukce, výšky do 12 m </t>
  </si>
  <si>
    <t>764</t>
  </si>
  <si>
    <t>Konstrukce klempířské</t>
  </si>
  <si>
    <t>764 Konstrukce klempířské</t>
  </si>
  <si>
    <t>764211441R00</t>
  </si>
  <si>
    <t xml:space="preserve">Krytina hladká z Ti Zn, svitky š. 670 mm, do 30° </t>
  </si>
  <si>
    <t>nová krytina, lemování ke zdi, podkladní plech nad dieselagregátem:</t>
  </si>
  <si>
    <t>(5,4+1)*0,25+12,2*0,15</t>
  </si>
  <si>
    <t>764231430R00</t>
  </si>
  <si>
    <t xml:space="preserve">Lemování Ti Zn plechem zdí,tvrdá krytina,rš 330 mm </t>
  </si>
  <si>
    <t>lemování vikýřů:</t>
  </si>
  <si>
    <t>3,4*2*12</t>
  </si>
  <si>
    <t>764231440R00</t>
  </si>
  <si>
    <t xml:space="preserve">Lemování Ti Zn plechem zdí,tvrdá krytina,rš 400 mm </t>
  </si>
  <si>
    <t>1,5*12</t>
  </si>
  <si>
    <t>764239430R00</t>
  </si>
  <si>
    <t xml:space="preserve">Lemování z Ti Zn komínů, hladká krytina, v ploše </t>
  </si>
  <si>
    <t>lemování komínu:</t>
  </si>
  <si>
    <t>(0,45*2+1,4*2)*0,4</t>
  </si>
  <si>
    <t>764246420R00</t>
  </si>
  <si>
    <t>Ventilační nástavce Ti Zn, hladká krytina, D 100mm se stříškou a lemováním</t>
  </si>
  <si>
    <t>pro odvětrání digestoře přes střechu:</t>
  </si>
  <si>
    <t>764252403R00</t>
  </si>
  <si>
    <t xml:space="preserve">Žlaby Ti Zn plech, podokapní půlkruhové, rš 330 mm </t>
  </si>
  <si>
    <t>nové žlaby objektu:</t>
  </si>
  <si>
    <t>15,99+5,67+3,12+18,46+30,47+7,68+29,62+12,2</t>
  </si>
  <si>
    <t>764259411R00</t>
  </si>
  <si>
    <t xml:space="preserve">Kotlík kónický z pl.Ti-Zn pro trouby D do 150 mm </t>
  </si>
  <si>
    <t>764291420R00</t>
  </si>
  <si>
    <t xml:space="preserve">Závětrná lišta z Ti Zn plechu, rš 330 mm </t>
  </si>
  <si>
    <t>kolem plechové krytiny:</t>
  </si>
  <si>
    <t>5,1+6,55+2,3</t>
  </si>
  <si>
    <t>764292451R00</t>
  </si>
  <si>
    <t xml:space="preserve">Úžlabí z Ti Zn plechu, rš 660 mm, klínové těsnění </t>
  </si>
  <si>
    <t>nové úžlabí:</t>
  </si>
  <si>
    <t>6,2</t>
  </si>
  <si>
    <t>764294430R00</t>
  </si>
  <si>
    <t xml:space="preserve">Podkladní pás z plechu Ti-Zn rš 250 mm </t>
  </si>
  <si>
    <t>okapní plech:</t>
  </si>
  <si>
    <t>15,99+5,67+3,12+18,46+30,47+7,68+29,62+1,55*12</t>
  </si>
  <si>
    <t>764311831RT1</t>
  </si>
  <si>
    <t>Demontáž krytiny, tabule 2 x 1 m, do 25 m2, do 45° z Pz plechu</t>
  </si>
  <si>
    <t>demontáž stávající plechové krytiny:</t>
  </si>
  <si>
    <t>764339811R00</t>
  </si>
  <si>
    <t xml:space="preserve">Demontáž lemov. komínů v ploše, vln. kryt, do 45° </t>
  </si>
  <si>
    <t>stávající lemování komínů:</t>
  </si>
  <si>
    <t>(0,7*2+1,45*2)*0,4+(0,5*2+1,45*2)*0,4+0,65*0,4</t>
  </si>
  <si>
    <t>764352800R00</t>
  </si>
  <si>
    <t xml:space="preserve">Demontáž žlabů půlkruh. rovných, rš 250 mm, do 30° </t>
  </si>
  <si>
    <t>stávající žlaby:</t>
  </si>
  <si>
    <t>2,76+2,66+3,3*2</t>
  </si>
  <si>
    <t>764352811R00</t>
  </si>
  <si>
    <t xml:space="preserve">Demontáž žlabů půlkruh. rovných, rš 330 mm, do 45° </t>
  </si>
  <si>
    <t>11,92+16+5,7+3,15+18,4+30,5+7,7+29,6</t>
  </si>
  <si>
    <t>764359811R00</t>
  </si>
  <si>
    <t xml:space="preserve">Demontáž kotlíku kónického, sklon do 45° </t>
  </si>
  <si>
    <t>stávající kotlíky:</t>
  </si>
  <si>
    <t>764391821R00</t>
  </si>
  <si>
    <t xml:space="preserve">Demontáž závětrné lišty, rš 250 a 330 mm, do 45° </t>
  </si>
  <si>
    <t>stávající závětrné lišty:</t>
  </si>
  <si>
    <t>3,3*2</t>
  </si>
  <si>
    <t>764392851R00</t>
  </si>
  <si>
    <t xml:space="preserve">Demontáž úžlabí, rš 660 mm, sklon do 45° </t>
  </si>
  <si>
    <t>stávající úžlabí:</t>
  </si>
  <si>
    <t>6,9</t>
  </si>
  <si>
    <t>764410850R00</t>
  </si>
  <si>
    <t xml:space="preserve">Demontáž oplechování parapetů,rš od 100 do 330 mm </t>
  </si>
  <si>
    <t>demontáž stávajících parapetů:</t>
  </si>
  <si>
    <t>1,25*5+1,15+0,85*2+0,6+2,2+0,6</t>
  </si>
  <si>
    <t>764454801R00</t>
  </si>
  <si>
    <t xml:space="preserve">Demontáž odpadních trub kruhových,D 75 a 100 mm </t>
  </si>
  <si>
    <t>stávající svody:</t>
  </si>
  <si>
    <t>0,5*2</t>
  </si>
  <si>
    <t>764454802R00</t>
  </si>
  <si>
    <t xml:space="preserve">Demontáž odpadních trub kruhových,D 120 mm </t>
  </si>
  <si>
    <t>2,4+3,2*3+7,5*4</t>
  </si>
  <si>
    <t>764510430R00</t>
  </si>
  <si>
    <t xml:space="preserve">Oplechování parapetů včetně rohů Ti Zn, rš 200 mm </t>
  </si>
  <si>
    <t>nové parapety:</t>
  </si>
  <si>
    <t>0,95*12</t>
  </si>
  <si>
    <t>764510460R00</t>
  </si>
  <si>
    <t xml:space="preserve">Oplechování parapetů včetně rohů Ti Zn, rš 400 mm </t>
  </si>
  <si>
    <t>1,5*12+1,6*5+1,4*9</t>
  </si>
  <si>
    <t>764554403R00</t>
  </si>
  <si>
    <t xml:space="preserve">Odpadní trouby z Ti Zn plechu, kruhové, D 120 mm </t>
  </si>
  <si>
    <t>nové svody:</t>
  </si>
  <si>
    <t>4,25*4+8,2*2+8,55*2+5,8</t>
  </si>
  <si>
    <t>764 45-01</t>
  </si>
  <si>
    <t xml:space="preserve">Demontáž stožárů, držáků ventil. hlavic, atd... </t>
  </si>
  <si>
    <t>998764202R00</t>
  </si>
  <si>
    <t xml:space="preserve">Přesun hmot pro klempířské konstr., výšky do 12 m </t>
  </si>
  <si>
    <t>765</t>
  </si>
  <si>
    <t>Krytiny tvrdé</t>
  </si>
  <si>
    <t>765 Krytiny tvrdé</t>
  </si>
  <si>
    <t>765311521RU1</t>
  </si>
  <si>
    <t>Krytina z bobrovek střech slož.,šupinová, na sucho režné tašky kulatý řez, vč. doplňkových tašek</t>
  </si>
  <si>
    <t>nová krytina objektu:</t>
  </si>
  <si>
    <t>765311534R00</t>
  </si>
  <si>
    <t xml:space="preserve">Hřeben bobrovka, hřebenáči č.1 nosovými, do malty </t>
  </si>
  <si>
    <t>nový hřeben:</t>
  </si>
  <si>
    <t>14,75+26,1</t>
  </si>
  <si>
    <t>765311544R00</t>
  </si>
  <si>
    <t xml:space="preserve">Nároží bobrovka, hřebenáči č.1 nos. do malty </t>
  </si>
  <si>
    <t>nové nároží:</t>
  </si>
  <si>
    <t>6,75+6+5,85+6,2+6,95*2</t>
  </si>
  <si>
    <t>765311711RT1</t>
  </si>
  <si>
    <t>Hřebenáč rozdělovací valbový k hřebenáči bobrovka</t>
  </si>
  <si>
    <t>765311810R00</t>
  </si>
  <si>
    <t xml:space="preserve">Demontáž krytiny bobrovky na sucho, do suti </t>
  </si>
  <si>
    <t>stávající krytina přístavby:</t>
  </si>
  <si>
    <t>stávající krytina objektu:</t>
  </si>
  <si>
    <t>765312385R00</t>
  </si>
  <si>
    <t xml:space="preserve">Pás ochranný větrací okapní 500/10 cm plast </t>
  </si>
  <si>
    <t>765318861R00</t>
  </si>
  <si>
    <t xml:space="preserve">Demontáž krytiny z hřebenáčů, zvětr.malta, do suti </t>
  </si>
  <si>
    <t>stávající hřeben + nároží:</t>
  </si>
  <si>
    <t>14,75+26,1+6,75+6+5,85+6,2+6,95*2</t>
  </si>
  <si>
    <t>765323830R00</t>
  </si>
  <si>
    <t xml:space="preserve">Demontáž azbestocement.vlnovek, na konstr.,do suti </t>
  </si>
  <si>
    <t>demontáž AZC krytiny nad místností s dieselagregátem:</t>
  </si>
  <si>
    <t>zastřešení vstupu:</t>
  </si>
  <si>
    <t>2,5*1</t>
  </si>
  <si>
    <t>765331622R00</t>
  </si>
  <si>
    <t xml:space="preserve">Přiřezání bobrovek </t>
  </si>
  <si>
    <t>nároží, ůžlabí, vikýře, střešní okna, komíny:</t>
  </si>
  <si>
    <t>6,75*2+6*2+5,85*2+6,2*2+6,95*4+6,2*2+3,4*24+0,7*34+0,6*2</t>
  </si>
  <si>
    <t>765399925R00</t>
  </si>
  <si>
    <t xml:space="preserve">Omazání rámů z bobrovek, střech složitých </t>
  </si>
  <si>
    <t>krytina kolem vikýřů:</t>
  </si>
  <si>
    <t>(2,7*2+1,4)*12</t>
  </si>
  <si>
    <t>765711251R00</t>
  </si>
  <si>
    <t xml:space="preserve">Pokrytí ohradních zdí do 30 cm krytina bobrovka </t>
  </si>
  <si>
    <t>odskok zdiva z příkopové části:</t>
  </si>
  <si>
    <t>4,6</t>
  </si>
  <si>
    <t>998765202R00</t>
  </si>
  <si>
    <t xml:space="preserve">Přesun hmot pro krytiny tvrdé, výšky do 12 m </t>
  </si>
  <si>
    <t>766</t>
  </si>
  <si>
    <t>Konstrukce truhlářské</t>
  </si>
  <si>
    <t>766 Konstrukce truhlářské</t>
  </si>
  <si>
    <t>648951411R00</t>
  </si>
  <si>
    <t xml:space="preserve">Osazení parapetních desek dřevěných š. do 25 cm </t>
  </si>
  <si>
    <t>parapety v podkroví:</t>
  </si>
  <si>
    <t>0,88*12</t>
  </si>
  <si>
    <t>648952421R00</t>
  </si>
  <si>
    <t xml:space="preserve">Osazení parapetních desek dřevěných š. do 50 cm </t>
  </si>
  <si>
    <t>parapety v 1.NP:</t>
  </si>
  <si>
    <t>1*3+1,25*5</t>
  </si>
  <si>
    <t>648991113V01</t>
  </si>
  <si>
    <t xml:space="preserve">Osazení parapetních desek dřevěných š. nad 50 cm </t>
  </si>
  <si>
    <t>1*8+0,9*9</t>
  </si>
  <si>
    <t>766411821R00</t>
  </si>
  <si>
    <t xml:space="preserve">Demontáž obložení stěn palubkami </t>
  </si>
  <si>
    <t>demontáž stávajícího obložení kina:</t>
  </si>
  <si>
    <t>(2,05*2+2,75*2-1,5-0,7-1,6)*1,25+(4+2,9)*1,9</t>
  </si>
  <si>
    <t>(5,5+5-0,8*2-1,9+1,1*2)*1,2+(17,65-1,75+1,9+4,25+15,8)*1,3</t>
  </si>
  <si>
    <t>766411822R00</t>
  </si>
  <si>
    <t xml:space="preserve">Demontáž podkladových roštů obložení stěn </t>
  </si>
  <si>
    <t>766441811U00</t>
  </si>
  <si>
    <t xml:space="preserve">Dmtž parapet deska š -30cm dl -1m </t>
  </si>
  <si>
    <t>stávající vnitřní parapety:</t>
  </si>
  <si>
    <t>766441821U00</t>
  </si>
  <si>
    <t xml:space="preserve">Dmtž parapet deska š -30cm dl 1m- </t>
  </si>
  <si>
    <t>5</t>
  </si>
  <si>
    <t>766624041R00</t>
  </si>
  <si>
    <t xml:space="preserve">Montáž střešních oken rozměr 55/78 cm </t>
  </si>
  <si>
    <t>775981122R00</t>
  </si>
  <si>
    <t xml:space="preserve">Lišta nerezová přechodová, stejná výška krytin </t>
  </si>
  <si>
    <t>mezi dveřmi:</t>
  </si>
  <si>
    <t>0,7*3+0,8*5+0,9+1*9+1,1*11</t>
  </si>
  <si>
    <t>766 62-4995</t>
  </si>
  <si>
    <t>Dodávka + montáž dřevěného dvojmadla vč. držáků. dle proj. dokumentace - výkres D.1.1.03</t>
  </si>
  <si>
    <t>1.NP:2,1+1+4,8+3,4+4</t>
  </si>
  <si>
    <t>podkroví:1,3+1+4,1+1,9+3,2+0,9+2+2,25+4,5+3,55+2,05</t>
  </si>
  <si>
    <t>766 62-4996</t>
  </si>
  <si>
    <t xml:space="preserve">Dodávka + montáž schodišťového madla vč. držáků </t>
  </si>
  <si>
    <t>3,5*2+2,9*2+1,5*2</t>
  </si>
  <si>
    <t>766 62-5002</t>
  </si>
  <si>
    <t>D+M Dřevěné dveře vč. kování 700/1970 mm ozn. na výpise D01</t>
  </si>
  <si>
    <t>766 62-5003</t>
  </si>
  <si>
    <t>D+M Dřevěné dveře vč. kování 800/1970 mm ozn. na výpise D02</t>
  </si>
  <si>
    <t>766 62-5004</t>
  </si>
  <si>
    <t>D+M Dřevěné dveře PO vč. kování 800/1970 mm ozn. na výpise D03</t>
  </si>
  <si>
    <t>766 62-5005</t>
  </si>
  <si>
    <t>D+M Dřevěné dveře PO vč. kování 900/1970 mm ozn. na výpise D04</t>
  </si>
  <si>
    <t>766 62-5006</t>
  </si>
  <si>
    <t>D+M Dřevěné dveře vč. kování 1100/1970 mm ozn. na výpise D05</t>
  </si>
  <si>
    <t>766 62-5007</t>
  </si>
  <si>
    <t>D+M Dřevěné dveře vč. panik. kování 1100/1970 mm ozn. na výpise D06</t>
  </si>
  <si>
    <t>766 62-5008</t>
  </si>
  <si>
    <t>D+M Dřevěné dveře PO vč. kování 1100/1970 mm ozn. na výpise D07</t>
  </si>
  <si>
    <t>766 62-5009</t>
  </si>
  <si>
    <t>D+M Dřevěné dveře posuvné vč. kování 1000/1970 mm ozn. na výpise D08</t>
  </si>
  <si>
    <t>766 62-5010</t>
  </si>
  <si>
    <t>D+M Dřevěné vchod. dveře vč. kování 1100/2050 mm ozn. na výpise D09</t>
  </si>
  <si>
    <t>766 62-5011</t>
  </si>
  <si>
    <t>D+M Dřevěné vchod. dveře vč. kování 1350/2050 mm ozn. na výpise D10</t>
  </si>
  <si>
    <t>766 62-5012</t>
  </si>
  <si>
    <t>D+M Dřevěné okno 900/600 mm ozn. na výpise O01</t>
  </si>
  <si>
    <t>766 62-5013</t>
  </si>
  <si>
    <t>D+M Dřevěné okno 880/950 mm ozn. na výpise O02</t>
  </si>
  <si>
    <t>766 62-5014</t>
  </si>
  <si>
    <t>D+M Dřevěné okno 1230/1350 mm ozn. na výpise O03</t>
  </si>
  <si>
    <t>766 62-5015</t>
  </si>
  <si>
    <t>D+M Dřevěné okno špaletové 1000/1600 mm ozn. na výpise O04</t>
  </si>
  <si>
    <t>766 62-5016</t>
  </si>
  <si>
    <t>Střešní okno 550x780 mm vč. lemování Ti Zn, dle výpisu - označení O05</t>
  </si>
  <si>
    <t>61187551</t>
  </si>
  <si>
    <t>Deska parapetní dřevo šířka 25 cm</t>
  </si>
  <si>
    <t>61187554</t>
  </si>
  <si>
    <t>Deska parapetní dřevo šířka 40 cm</t>
  </si>
  <si>
    <t>61187555</t>
  </si>
  <si>
    <t>Deska parapetní dřevo šířka 60 cm</t>
  </si>
  <si>
    <t>1*8</t>
  </si>
  <si>
    <t>61187556</t>
  </si>
  <si>
    <t>Deska parapetní dřevo šířka 80 cm</t>
  </si>
  <si>
    <t>0,9*9</t>
  </si>
  <si>
    <t>998766202R00</t>
  </si>
  <si>
    <t xml:space="preserve">Přesun hmot pro truhlářské konstr., výšky do 12 m </t>
  </si>
  <si>
    <t>771</t>
  </si>
  <si>
    <t>Podlahy z dlaždic a obklady</t>
  </si>
  <si>
    <t>771 Podlahy z dlaždic a obklady</t>
  </si>
  <si>
    <t>771275105R00</t>
  </si>
  <si>
    <t xml:space="preserve">Obklad keram.schod.stupňů hladkých do tmele </t>
  </si>
  <si>
    <t>obklad schodiště:</t>
  </si>
  <si>
    <t>(0,174+0,286)*1,5*19+1,5*1,5</t>
  </si>
  <si>
    <t>771445034R00</t>
  </si>
  <si>
    <t xml:space="preserve">Obklad soklíků hutných,schod.stupň.,tmel, v.100 mm </t>
  </si>
  <si>
    <t>sokl ke schodišti:</t>
  </si>
  <si>
    <t>(0,174+0,286)*19*2+1,5*2</t>
  </si>
  <si>
    <t>771475014R00</t>
  </si>
  <si>
    <t xml:space="preserve">Obklad soklíků keram.rovných, tmel,výška 10 cm </t>
  </si>
  <si>
    <t>sokl k dlažbě v 1.NP:</t>
  </si>
  <si>
    <t>2,1-1,2+2,4-1,4+1,2*2+4-1,38+0,25*2+22+0,24*3-0,8*2-1,1*3+1,8</t>
  </si>
  <si>
    <t>24,4+2-1,1+0,94+1,05+1,65-0,7</t>
  </si>
  <si>
    <t>2,8*2+2,28*2-0,8+0,36*2+0,34*2</t>
  </si>
  <si>
    <t>5,65*2+5,6*2-0,8*3-1,45+0,255*2+0,65*6</t>
  </si>
  <si>
    <t>4,55+3,5+2,75+2,3+2,1-0,8+0,6*2</t>
  </si>
  <si>
    <t>sokl k dlažbe v podkroví:</t>
  </si>
  <si>
    <t>2,3-0,9+12,6+0,36*2-1,1*2+3,1+1+2,35-1,77+0,25*2+3,15+0,25+0,75+0,85</t>
  </si>
  <si>
    <t>17,55-1,1*3+2,2-1,1+25,6+13,9</t>
  </si>
  <si>
    <t>771551030R00</t>
  </si>
  <si>
    <t xml:space="preserve">Montáž podlah z dlaždic teracových do MC, 30x30 cm </t>
  </si>
  <si>
    <t>dlažba v 1.NP:</t>
  </si>
  <si>
    <t>6,3+24,7+14,8</t>
  </si>
  <si>
    <t>1,23*0,34+0,8*0,15+0,75*0,255+1,45*0,6+1*0,75*2+0,8*0,6</t>
  </si>
  <si>
    <t>771575109R00</t>
  </si>
  <si>
    <t xml:space="preserve">Montáž podlah keram.,hladké, tmel, 30x30 cm </t>
  </si>
  <si>
    <t>57,3+7,3+7,2+6,9+4,7+1,4+2+25,3+7,3+1,3</t>
  </si>
  <si>
    <t>1,38*0,25+0,8*0,15+1*0,15*3+1,1*0,15+0,7*0,15*2+1,15*0,34*2+1,2*0,35</t>
  </si>
  <si>
    <t>0,7*0,1</t>
  </si>
  <si>
    <t>dlažba v podkroví:</t>
  </si>
  <si>
    <t>94,5+8,6+7,8+6,7</t>
  </si>
  <si>
    <t>1,77*0,25+1*0,15*6</t>
  </si>
  <si>
    <t>771579791R00</t>
  </si>
  <si>
    <t xml:space="preserve">Příplatek za plochu podlah keram. do 5 m2 jednotl. </t>
  </si>
  <si>
    <t>4,7+1,4+2+1,3</t>
  </si>
  <si>
    <t>771579793R00</t>
  </si>
  <si>
    <t xml:space="preserve">Příplatek za spárovací hmotu - plošně </t>
  </si>
  <si>
    <t>15,36+(20,48+182,25)*0,1+49,3794+242,2045</t>
  </si>
  <si>
    <t>781491001V02</t>
  </si>
  <si>
    <t>Montáž lišt k obkladům včetně dodávky lišty L9/250 - plast.</t>
  </si>
  <si>
    <t>lišty k soklíkům:</t>
  </si>
  <si>
    <t>20,48+182,25</t>
  </si>
  <si>
    <t>771 60-01</t>
  </si>
  <si>
    <t>Dlažba 300x300x9mm dle výběru investora cenová relace 500,- Kč/m2</t>
  </si>
  <si>
    <t>dodávka dlažby do chodeb, na sokl, podstupnice schodiště, koupelen:</t>
  </si>
  <si>
    <t>(57,3+4,7+1,4+2+7,3+1,3+94,5)*1,07</t>
  </si>
  <si>
    <t>(1,38*0,25+0,8*0,15+1,1*0,15+0,7*0,15*2+0,7*0,1+1,77*0,25)*1,07</t>
  </si>
  <si>
    <t>(20,48+182,25)*0,1*1,07</t>
  </si>
  <si>
    <t>(0,174*1,5*19+1,5*1,5)*1,1</t>
  </si>
  <si>
    <t>(7,3+7,2+6,9+25,3+1*0,15*3+1,15*0,34*2+1,2*0,35)*1,07</t>
  </si>
  <si>
    <t>(8,6+7,8+6,7+1*0,15*6)*1,07</t>
  </si>
  <si>
    <t>59247371</t>
  </si>
  <si>
    <t>Dlaždice teracové 30x30x3 cm černobílá dle výběru investora, cenová relace 300,- Kč/m2</t>
  </si>
  <si>
    <t>dodávka teracové dlažby:</t>
  </si>
  <si>
    <t>49,3794*1,07</t>
  </si>
  <si>
    <t>597642400</t>
  </si>
  <si>
    <t>Schodovka slinutá 300x300x9mm dle výběru investora, cenová relace 650,- Kč/m2</t>
  </si>
  <si>
    <t>dodávka dlažby na schodišťové stupně:</t>
  </si>
  <si>
    <t>(0,286*1,5*19)*1,1</t>
  </si>
  <si>
    <t>998771202R00</t>
  </si>
  <si>
    <t xml:space="preserve">Přesun hmot pro podlahy z dlaždic, výšky do 12 m </t>
  </si>
  <si>
    <t>776</t>
  </si>
  <si>
    <t>Podlahy povlakové</t>
  </si>
  <si>
    <t>776 Podlahy povlakové</t>
  </si>
  <si>
    <t>776421100RU1</t>
  </si>
  <si>
    <t>Lepení podlahových soklíků z PVC a vinylu včetně dodávky soklíku PVC</t>
  </si>
  <si>
    <t>sokl k pvc v 1.NP:</t>
  </si>
  <si>
    <t>2,67*2+4*2-0,8+5,13*2+3,95*2-1,1+5,2*2+3,85*2-1,1+3,55*2+5,75*2-1,1</t>
  </si>
  <si>
    <t>sokl k pvc v podkroví:</t>
  </si>
  <si>
    <t>4,23*2+4,9*2-1,1+4,4*2+4,7*2-1,1+4,63*2+4,5*2-1,1+3,92+6,6+3,8+5,4-1,1</t>
  </si>
  <si>
    <t>3,74+4,73+3,05+1,05+2,36+2,9+1,75-1,1+5,7*2+3,76*2-1,1+6,21+5,9+4,7</t>
  </si>
  <si>
    <t>2,6+3,9-0,9</t>
  </si>
  <si>
    <t>776511810R00</t>
  </si>
  <si>
    <t xml:space="preserve">Odstranění PVC a koberců lepených bez podložky </t>
  </si>
  <si>
    <t>odstranění stávajícího pvc prom. místnost, pokladna, dílna, šatna:</t>
  </si>
  <si>
    <t>3,3+13,2+8,9+14,8+10,3</t>
  </si>
  <si>
    <t>776521100RT1</t>
  </si>
  <si>
    <t>Lepení povlak.podlah z pásů PVC na kontaktní lepidlo pouze položení - PVC ve specifikaci</t>
  </si>
  <si>
    <t>pokládka pvc v 1.NP:</t>
  </si>
  <si>
    <t>10,7+20,2+20,1+20,2+0,8*0,125+1,1*0,125*3</t>
  </si>
  <si>
    <t>pokládka pvc v podkroví:</t>
  </si>
  <si>
    <t>20,7+20,7+20,8+25,2+21,3+21,5+35,5+1,1*0,125*6+0,9*0,125</t>
  </si>
  <si>
    <t>28412354</t>
  </si>
  <si>
    <t>Vysokozátěžové PVC tl. 2,5 mm dle výběru investora cenová relace 350,- Kč/m2</t>
  </si>
  <si>
    <t>238,35*1,03</t>
  </si>
  <si>
    <t>998776202R00</t>
  </si>
  <si>
    <t xml:space="preserve">Přesun hmot pro podlahy povlakové, výšky do 12 m </t>
  </si>
  <si>
    <t>777</t>
  </si>
  <si>
    <t>Podlahy ze syntetických hmot</t>
  </si>
  <si>
    <t>777 Podlahy ze syntetických hmot</t>
  </si>
  <si>
    <t>777553010R00</t>
  </si>
  <si>
    <t>Penetrace savého podkladu disperzí pro snížení savosti</t>
  </si>
  <si>
    <t>777553210R00</t>
  </si>
  <si>
    <t>Vyrovnání podlah, samonivel. hmotou tl. 2mm jednosložková hmota na bázi cementu</t>
  </si>
  <si>
    <t>vyrovnání podlah pod pvc v 1.NP:</t>
  </si>
  <si>
    <t>vyrovnání podlah pod pvc v podkroví:</t>
  </si>
  <si>
    <t>998777102R00</t>
  </si>
  <si>
    <t xml:space="preserve">Přesun hmot pro podlahy syntetické, výšky do 12 m </t>
  </si>
  <si>
    <t>781</t>
  </si>
  <si>
    <t>Obklady keramické</t>
  </si>
  <si>
    <t>781 Obklady keramické</t>
  </si>
  <si>
    <t>781310121R00</t>
  </si>
  <si>
    <t xml:space="preserve">Obkládání ostění do tmele šířky do 300 mm </t>
  </si>
  <si>
    <t>1,05*10*2</t>
  </si>
  <si>
    <t>781320121R00</t>
  </si>
  <si>
    <t xml:space="preserve">Obkládání parapetů do tmele šířky do 300 mm </t>
  </si>
  <si>
    <t>1*3*2+1</t>
  </si>
  <si>
    <t>781415016R00</t>
  </si>
  <si>
    <t xml:space="preserve">Montáž obkladů stěn, porovin.,tmel, nad 20x25 cm </t>
  </si>
  <si>
    <t>obklady v 1.NP:</t>
  </si>
  <si>
    <t>obklady v podkroví:</t>
  </si>
  <si>
    <t>781419705R00</t>
  </si>
  <si>
    <t>obklady:221,7450</t>
  </si>
  <si>
    <t>ostění + parapety:(1+0,1*2)*0,8+(1+1,05*2)*0,75+(1+1,05*2)*0,4+2*0,35*4+(1+1,05*2)*0,35</t>
  </si>
  <si>
    <t>781419711R00</t>
  </si>
  <si>
    <t xml:space="preserve">Příplatek k obkladu stěn za plochu do 10 m2 jedntl </t>
  </si>
  <si>
    <t>781491001V01</t>
  </si>
  <si>
    <t>Montáž lišt k obkladům včetně dodávky lišty L7/250 - plast.</t>
  </si>
  <si>
    <t>2,5+1,5+4,01+1,5-0,8+2*6</t>
  </si>
  <si>
    <t>1,8*2+4*2-1+1,05*2+2*4+1,8*2+3,8*2-1*2+1,05*2+2*4</t>
  </si>
  <si>
    <t>2,21+1,4+1,9+1,1+1,8+0,9*2+2,2*2+1,5*2+0,9*2-1,1-0,7*3+2*21</t>
  </si>
  <si>
    <t>4,75*2+5,6*2+0,8*2-1,1+2*4+2*12</t>
  </si>
  <si>
    <t>0,9*2+1,5*2+4,6*2+1,95*2-0,7*2-0,8+1,05*2+2*16</t>
  </si>
  <si>
    <t>4,8*2+1,8*2-1*2-0,9*2+1,4*2+2*2</t>
  </si>
  <si>
    <t>4,3*2+1,8*2-1*2-0,9*2+1,4*2+2*2</t>
  </si>
  <si>
    <t>3,7*2+1,8*2-1*2-0,9*2+1,4*2+2*2</t>
  </si>
  <si>
    <t>781 50-01</t>
  </si>
  <si>
    <t>Obklad keramický 20x25 cm dle výběru investora cenová relace 300,- Kč/m2</t>
  </si>
  <si>
    <t>dodávka obkladů:</t>
  </si>
  <si>
    <t>230,155*1,07</t>
  </si>
  <si>
    <t>998781202R00</t>
  </si>
  <si>
    <t xml:space="preserve">Přesun hmot pro obklady keramické, výšky do 12 m </t>
  </si>
  <si>
    <t>783</t>
  </si>
  <si>
    <t>Nátěry</t>
  </si>
  <si>
    <t>783 Nátěry</t>
  </si>
  <si>
    <t>762911121R00</t>
  </si>
  <si>
    <t>Impregnace řeziva tlakovakuová  proti plísním, dřevokazným houbám a dřevokaznému hmyzu</t>
  </si>
  <si>
    <t>impregnace prvků krovu:</t>
  </si>
  <si>
    <t>783225600R00</t>
  </si>
  <si>
    <t xml:space="preserve">Nátěr syntetický kovových konstrukcí 2x email </t>
  </si>
  <si>
    <t>nátěr ocelových zárubní:</t>
  </si>
  <si>
    <t>(0,7+2*2)*0,2*3+(0,8+2*2)*0,2*5+(0,9+2*2)*0,2+(1,1+2*2)*0,2*11</t>
  </si>
  <si>
    <t>nátěr stávajícíh vrat dieselagregátu:</t>
  </si>
  <si>
    <t>2,49*1,9</t>
  </si>
  <si>
    <t>783226100R00</t>
  </si>
  <si>
    <t xml:space="preserve">Nátěr syntetický kovových konstrukcí základní </t>
  </si>
  <si>
    <t>nátěr kotev + I č.200:</t>
  </si>
  <si>
    <t>0,07*4*0,5*38+0,3*0,25*2*34+(0,2*2+0,09*4)*1,2*34</t>
  </si>
  <si>
    <t>783782205R00</t>
  </si>
  <si>
    <t>Nátěr tesařských konstrukcí 2x proti plísním, dřevokazným houbám a dřevokaznému hmyzu</t>
  </si>
  <si>
    <t>stávající krov nad dieselagregátem:</t>
  </si>
  <si>
    <t>(0,06*2+0,16*2)*6,3*7</t>
  </si>
  <si>
    <t>784</t>
  </si>
  <si>
    <t>Malby</t>
  </si>
  <si>
    <t>784 Malby</t>
  </si>
  <si>
    <t>784161401R00</t>
  </si>
  <si>
    <t>Penetrace podkladu nátěrem 1x pro otěruvzdornou disperzní barvu</t>
  </si>
  <si>
    <t>malba stropu + schod. desky:</t>
  </si>
  <si>
    <t>malba sdk konstrukcí v podkroví:</t>
  </si>
  <si>
    <t>4,5*3,45+(0,75+1,25+1,5+3,6+2+3,65)*2,4</t>
  </si>
  <si>
    <t>(1,75*0,9+0,9*1,7+1,75*1,7*0,5*2)*2</t>
  </si>
  <si>
    <t>5,7*2,4+(3,15+1,65)*2,4+1,75*0,9+0,9*1,7+1,75*1,7*0,5*2</t>
  </si>
  <si>
    <t>1,75*0,9+0,9*1,7+1,75*1,7*0,5*2</t>
  </si>
  <si>
    <t>4,23*3,15+(1,95+1,4)*2,4+1,75*0,9+0,9*1,7+1,75*1,7*0,5*2</t>
  </si>
  <si>
    <t>4,4*3+(2,35+1,15)*2,4+1,75*0,9+0,9*1,7+1,75*1,7*0,5*2</t>
  </si>
  <si>
    <t>4,63*2,9+(1,75+2)*2,4+1,75*0,9+0,9*1,7+1,75*1,7*0,5*2</t>
  </si>
  <si>
    <t>3,6*2,4+(0,55+1,75+5+3,1)*2,4+1,75*0,9+0,9*1,7+1,75*1,7*0,5*2</t>
  </si>
  <si>
    <t>1,8*3,1+1,75*0,9+0,9*1,7+1,75*1,7*0,5*2+(0,7+0,25)*2,4</t>
  </si>
  <si>
    <t>1,8*2,8+1,75*0,9+0,9*1,7+1,75*1,7*0,5*2+(0,3+0,65)*2,4</t>
  </si>
  <si>
    <t>1,8*2,4+1,75*0,9+0,9*1,7+1,75*1,7*0,5*2+(0,25+0,65)*2,4</t>
  </si>
  <si>
    <t>1,75*0,9+0,9*1,7+1,75*1,7*0,5*2+(13,3+25,65+1,4+2,25)*2,4</t>
  </si>
  <si>
    <t>malba stěn v 1.NP:</t>
  </si>
  <si>
    <t>(1,5*2+0,9*2+4,6*2+1,95*2)*2,95+(4,55+3,45+2,75+2,3+2,1)*2,95</t>
  </si>
  <si>
    <t>(5,65*2+5,6*2)*2,95+(2,8*2+2,28*2+0,36*2)*2,95</t>
  </si>
  <si>
    <t>(4,75*2+5,6*2+0,8*2)*2,95</t>
  </si>
  <si>
    <t>(0,9*2+2,21*2+1,5*2+0,9*2+2,21+1,45+1,9+1,1+1,8)*2,95</t>
  </si>
  <si>
    <t>(3,15+2,5+1,5+4,01+4,65)*2,95</t>
  </si>
  <si>
    <t>(2,68*2+4*2)*2,95+(1,8*2+3,95*2)*2,95</t>
  </si>
  <si>
    <t>(5,12*2+3,9*2)*2,95+(5,2*2+3,8*2)*2,95+(1,8*2+3,75*2)*2,95</t>
  </si>
  <si>
    <t>(3,63+3,45+5,75+5,69)*2,95</t>
  </si>
  <si>
    <t>malba stěn v podkroví:</t>
  </si>
  <si>
    <t>6,2*2,85+(5,9+4,7+2,6+3,92)*1,4+(5,7+3,76*2)*2,85+5,7*1,4</t>
  </si>
  <si>
    <t>(1,8+3,75*2)*2,85+1,8*1,4</t>
  </si>
  <si>
    <t>(3,74+4,73+3,05+1,05+2,36)*2,85+(1,75+2,9)*1,4</t>
  </si>
  <si>
    <t>(2,33+3+2,75+5,1)*2,85+4,53*1,4+(4,23+4,9*2)*2,85+4,23*1,4</t>
  </si>
  <si>
    <t>(1,8+4,8*2)*2,85+1,8*1,4+(4,4+4,75*2)*2,85+4,4*1,4</t>
  </si>
  <si>
    <t>(4,63+4,5*2)*2,85+4,63*1,4+(1,8+4,3*2)*2,85+1,8*1,4</t>
  </si>
  <si>
    <t>6,6*2,85+(3,91+6,42+3,83)*1,4</t>
  </si>
  <si>
    <t>odpočet obkladů:</t>
  </si>
  <si>
    <t>784165512R00</t>
  </si>
  <si>
    <t>Malba tekutá, bílá, bez penetrace,2x paropropustná otěruvzdorná disperzní barva</t>
  </si>
  <si>
    <t>784 16-6666</t>
  </si>
  <si>
    <t xml:space="preserve">Zakrývání podlah, obkladů </t>
  </si>
  <si>
    <t>zakrytí podlah a obkladů při výmalbě:</t>
  </si>
  <si>
    <t>15,36+49,3794+242,2045+238,35+221,745</t>
  </si>
  <si>
    <t>799</t>
  </si>
  <si>
    <t>Výtahy</t>
  </si>
  <si>
    <t>799 Výtahy</t>
  </si>
  <si>
    <t>799 20-5601</t>
  </si>
  <si>
    <t>D+M - výtah lůžkový trakční, nosnost 1200 kg viz. technická zpráva projektové dokumentace</t>
  </si>
  <si>
    <t>M21</t>
  </si>
  <si>
    <t>Elektromontáže</t>
  </si>
  <si>
    <t>M21 Elektromontáže</t>
  </si>
  <si>
    <t xml:space="preserve">Elektroinstalace - viz. samostatná příloha </t>
  </si>
  <si>
    <t>D96</t>
  </si>
  <si>
    <t>Přesuny suti a vybouraných hmot</t>
  </si>
  <si>
    <t>D96 Přesuny suti a vybouraných hmot</t>
  </si>
  <si>
    <t>979011311R00</t>
  </si>
  <si>
    <t xml:space="preserve">Svislá doprava suti a vybouraných hmot shozem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</si>
  <si>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</si>
  <si>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</si>
  <si>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</si>
  <si>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</si>
  <si>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</si>
  <si>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</si>
  <si>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</si>
  <si>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</si>
  <si>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979990001V01</t>
  </si>
  <si>
    <t>Poplatek za skládku stavební suti, směsný stavební a demoliční odpad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</si>
  <si>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</si>
  <si>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</si>
  <si>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</si>
  <si>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</si>
  <si>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</si>
  <si>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</si>
  <si>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</si>
  <si>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</si>
  <si>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17/02/03-1 Rozpočet k projektu (výkaz výměr)</t>
  </si>
  <si>
    <t>11</t>
  </si>
  <si>
    <t>Oprava zpevněných ploch</t>
  </si>
  <si>
    <t>11 Oprava zpevněných ploch</t>
  </si>
  <si>
    <t>17/02/23-1</t>
  </si>
  <si>
    <t>122301102R00</t>
  </si>
  <si>
    <t xml:space="preserve">Odkopávky nezapažené v hor. 4 do 1000 m3 </t>
  </si>
  <si>
    <t>odkopávky pro skladbu zpevněných ploch:</t>
  </si>
  <si>
    <t>- pojízdná zpevněná plocha:</t>
  </si>
  <si>
    <t>(397+54,7*0,1+108,5*0,45)*0,5</t>
  </si>
  <si>
    <t>- pochůzná zpevněná plocha:</t>
  </si>
  <si>
    <t>(93,8-10,2*1,5+31,1*0,25)*0,25</t>
  </si>
  <si>
    <t>122301109R00</t>
  </si>
  <si>
    <t xml:space="preserve">Příplatek za lepivost - odkopávky v hor. 4 </t>
  </si>
  <si>
    <t>132301110R00</t>
  </si>
  <si>
    <t xml:space="preserve">Hloubení rýh š.do 60 cm v hor.4 do 50 m3,STROJNĚ </t>
  </si>
  <si>
    <t>výkopové práce pro základy kamenné opěrné zídky podél nové nájezdové rampy:</t>
  </si>
  <si>
    <t>(10,3+10,2+2,8+0,5*2)*0,6*0,95</t>
  </si>
  <si>
    <t>výkopové práce pro kanalizaci od uličních vpustí a od liniových žlabů:</t>
  </si>
  <si>
    <t>(14,5+4)*0,45*0,8</t>
  </si>
  <si>
    <t>(3+2)*0,45*0,6</t>
  </si>
  <si>
    <t>132301119R00</t>
  </si>
  <si>
    <t xml:space="preserve">Příplatek za lepivost - hloubení rýh 60 cm v hor.4 </t>
  </si>
  <si>
    <t>naložení a odvoz přebytečné zeminy na skládku:</t>
  </si>
  <si>
    <t>247,2163+21,861</t>
  </si>
  <si>
    <t>-60,656-4,3088-6,885</t>
  </si>
  <si>
    <t>Příplatek k vod. přemístění hor.1-4 za další 1 km celkem do 20 km</t>
  </si>
  <si>
    <t>197,2275*10</t>
  </si>
  <si>
    <t>166101101R00</t>
  </si>
  <si>
    <t xml:space="preserve">Přehození výkopku z hor.1-4 </t>
  </si>
  <si>
    <t>přehození zeminy potřebné na terénní úpravy:</t>
  </si>
  <si>
    <t>5,526+551,3*0,1</t>
  </si>
  <si>
    <t>167103101R00</t>
  </si>
  <si>
    <t xml:space="preserve">Nakládání výkopku zeminy schopné zúrodnění </t>
  </si>
  <si>
    <t>nakládání zeminy potřebné na terénní úpravy:</t>
  </si>
  <si>
    <t>zásypy po pokládce kanalizace od uličních vpustí a od liniových žlabů:</t>
  </si>
  <si>
    <t>(14,5+4)*0,45*(0,8-0,35)</t>
  </si>
  <si>
    <t>(3+2)*0,45*(0,6-0,35)</t>
  </si>
  <si>
    <t>lože a obsyp kanalizačního potrubí od uličních vpustí a od liniových žlabů:</t>
  </si>
  <si>
    <t>(14,5+4)*0,45*0,35-18,5*0,15^2*Pi/4</t>
  </si>
  <si>
    <t>(3+2)*0,45*0,35-5*0,1^2*Pi/4</t>
  </si>
  <si>
    <t>197,2275*2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</si>
  <si>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</si>
  <si>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</si>
  <si>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</si>
  <si>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</si>
  <si>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</si>
  <si>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zatravnění upravených ploch:</t>
  </si>
  <si>
    <t>551,3</t>
  </si>
  <si>
    <t>181101102R00</t>
  </si>
  <si>
    <t xml:space="preserve">Úprava pláně v zářezech v hor. 1-4, se zhutněním </t>
  </si>
  <si>
    <t>hutnění odbagrované pláně před násypem podkladních vrstev:</t>
  </si>
  <si>
    <t>397+54,7*0,1+108,5*0,45</t>
  </si>
  <si>
    <t>93,8+31,1*0,25</t>
  </si>
  <si>
    <t>181301101R00</t>
  </si>
  <si>
    <t xml:space="preserve">Rozprostření ornice, rovina, tl. do 10 cm do 500m2 </t>
  </si>
  <si>
    <t>příprava ploch pro zatravnění:</t>
  </si>
  <si>
    <t>569903321R00</t>
  </si>
  <si>
    <t xml:space="preserve">Zřízení zemních krajnic bez zhutnění </t>
  </si>
  <si>
    <t>rozprostření zeminy za obrubníky (po dokončení):</t>
  </si>
  <si>
    <t>122,8*0,3*0,15</t>
  </si>
  <si>
    <t>00572400</t>
  </si>
  <si>
    <t>Směs travní parková I. běžná zátěž</t>
  </si>
  <si>
    <t>551,3/30</t>
  </si>
  <si>
    <t xml:space="preserve">Beton základových pasů prostý C 16/20 </t>
  </si>
  <si>
    <t>základy kamenné opěrné zídky podél nové nájezdové rampy:</t>
  </si>
  <si>
    <t>(10,3+10,2+2,8+0,5*2)*0,6*0,8*1,035</t>
  </si>
  <si>
    <t>310235241R00</t>
  </si>
  <si>
    <t xml:space="preserve">Zazdívka otvorů pl.0,0225 m2 cihlami, tl.zdi 30 cm </t>
  </si>
  <si>
    <t>zazdívky stáv. větracích otvorů ve zdivu podél nové nájezdové rampy:</t>
  </si>
  <si>
    <t>310239211R00</t>
  </si>
  <si>
    <t xml:space="preserve">Zazdívka otvorů plochy do 4 m2 cihlami na MVC </t>
  </si>
  <si>
    <t>zazdění dvou stáv. oken do sklepa (kvůli nové nájezdové rampě):</t>
  </si>
  <si>
    <t>(1,03*1+1,03*1,1)*0,3</t>
  </si>
  <si>
    <t>31</t>
  </si>
  <si>
    <t>Zdi podpěrné a volné</t>
  </si>
  <si>
    <t>31 Zdi podpěrné a volné</t>
  </si>
  <si>
    <t>311211126R00</t>
  </si>
  <si>
    <t xml:space="preserve">Zdivo nadzákladové z lomového kamene na MC 15 </t>
  </si>
  <si>
    <t>opěrné zídky podél nové nájezdové rampy:</t>
  </si>
  <si>
    <t>((10,3+10,2)*(1,1+0,1)/2+(2,8+0,5*2)*1,1)*0,45</t>
  </si>
  <si>
    <t>311211128R00</t>
  </si>
  <si>
    <t xml:space="preserve">Příplatek za jednostranné lícování zdiva </t>
  </si>
  <si>
    <t>317321117R01</t>
  </si>
  <si>
    <t>Římsy ze železového betonu C 25/30 XF4 odolnost proti střídavému působení mrazu</t>
  </si>
  <si>
    <t>ukončující betonová hlava  na opěrné zídce podél nové nájezdové rampy:</t>
  </si>
  <si>
    <t>(10,3+10,2+2,8+0,5*2)*0,5*0,25</t>
  </si>
  <si>
    <t>317353121R00</t>
  </si>
  <si>
    <t xml:space="preserve">Bednění říms jakéhokoliv tvaru - zřízení </t>
  </si>
  <si>
    <t>bednění ukončující betonové hlavy na opěrné zídce podél nové nájezdové rampy:</t>
  </si>
  <si>
    <t>(10,3+10,2+0,5*2+2,8)*(0,2+0,25)</t>
  </si>
  <si>
    <t>(9,85+9,75+0,5*4+3,8)*(0,2+0,05+0,25)</t>
  </si>
  <si>
    <t>317353221R00</t>
  </si>
  <si>
    <t xml:space="preserve">Bednění říms jakéhokoliv tvaru - odstranění </t>
  </si>
  <si>
    <t>317361214R00</t>
  </si>
  <si>
    <t xml:space="preserve">Výztuž říms ze železobetonu z oceli 10 505 (R) </t>
  </si>
  <si>
    <t>výztuž ukončující betonové hlavy na opěrné zídce podél nové nájezdové rampy:</t>
  </si>
  <si>
    <t>(10,3+10,2+2,8+0,5*2)*6*0,000395*1,09</t>
  </si>
  <si>
    <t>(10,3+10,2+2,8+0,5*2)/0,3*1,3*0,000222*1,09</t>
  </si>
  <si>
    <t>622481293T01</t>
  </si>
  <si>
    <t>Montáž plastové lišty do bednění vč. dodávky trojhrané lišty 10x10x14 mm PVC</t>
  </si>
  <si>
    <t>plastové lišty vložené do bednění k vytvoření zkosených hran na betonové ukončující hlavě:</t>
  </si>
  <si>
    <t>10,3+10,2+0,5*2+2,8</t>
  </si>
  <si>
    <t>(0,5*4+9,8+9,7+3,8)*2</t>
  </si>
  <si>
    <t>627452101R00</t>
  </si>
  <si>
    <t xml:space="preserve">Spárování maltou MCs zapuštěné rovné, zdí z kamene </t>
  </si>
  <si>
    <t>vyspárování kamenné opěrné zídky podél nové nájezdové rampy:</t>
  </si>
  <si>
    <t>(9,85+9,75)*(1,1+0,1)/2+(3,25+0,5*2)*1,1</t>
  </si>
  <si>
    <t>631317105R00</t>
  </si>
  <si>
    <t xml:space="preserve">Řezání dilatační spáry hl. 0-50 mm, beton prostý </t>
  </si>
  <si>
    <t>proříznutí okapové drážky v přesahu betonové hlavy:</t>
  </si>
  <si>
    <t>0,5*4+9,8+9,7+3,8</t>
  </si>
  <si>
    <t>46</t>
  </si>
  <si>
    <t>Zpevněné plochy</t>
  </si>
  <si>
    <t>46 Zpevněné plochy</t>
  </si>
  <si>
    <t>564851111R00</t>
  </si>
  <si>
    <t xml:space="preserve">Podklad ze štěrkodrti po zhutnění tloušťky 15 cm </t>
  </si>
  <si>
    <t>pojízdná zpevněná plocha - podkladní vrstva:</t>
  </si>
  <si>
    <t>pochůzná zpevněná plocha - podkladní vrstva:</t>
  </si>
  <si>
    <t>567142113R00</t>
  </si>
  <si>
    <t xml:space="preserve">Podklad z kameniva zpev.cementem KZC 1 tl.23 cm </t>
  </si>
  <si>
    <t>397</t>
  </si>
  <si>
    <t>596215021R00</t>
  </si>
  <si>
    <t xml:space="preserve">Kladení zámkové dlažby tl. 6 cm do drtě tl. 4 cm </t>
  </si>
  <si>
    <t>pochůzná zpevněná plocha:</t>
  </si>
  <si>
    <t>93,8</t>
  </si>
  <si>
    <t>596215040R00</t>
  </si>
  <si>
    <t xml:space="preserve">Kladení zámkové dlažby tl. 8 cm do drtě tl. 4 cm </t>
  </si>
  <si>
    <t>pojízdná zpevněná plocha:</t>
  </si>
  <si>
    <t>596291111R00</t>
  </si>
  <si>
    <t xml:space="preserve">Řezání zámkové dlažby tl. 60 mm </t>
  </si>
  <si>
    <t>596291113R00</t>
  </si>
  <si>
    <t xml:space="preserve">Řezání zámkové dlažby tl. 80 mm </t>
  </si>
  <si>
    <t>hutněný násyp v prostoru nové nájezdové rampy:</t>
  </si>
  <si>
    <t>10,2*1,5*0,9*0,5</t>
  </si>
  <si>
    <t>592453070</t>
  </si>
  <si>
    <t>Dlažba zámk. s ostařeným povrchem, Colormix podzim rozm. 140x140 a 140x210 mm, tl. 60 mm</t>
  </si>
  <si>
    <t>93,8*1,02</t>
  </si>
  <si>
    <t>592453080</t>
  </si>
  <si>
    <t>Dlažba zámk. s ostařeným povrchem, přírodní rozm. 140x140 a 140x210 mm, tl. 80 mm</t>
  </si>
  <si>
    <t>397*1,02</t>
  </si>
  <si>
    <t>612401191RT2</t>
  </si>
  <si>
    <t>Omítka malých ploch stěn do 0,09 m2 vápennou štukovou omítkou</t>
  </si>
  <si>
    <t>omítka zazdívek stáv. větracích otvorů ve zdivu podél nové nájezdové rampy:</t>
  </si>
  <si>
    <t>622421143R00</t>
  </si>
  <si>
    <t xml:space="preserve">Omítka vnější stěn, MVC, štuková, složitost 1-2 </t>
  </si>
  <si>
    <t>omítka zazdívek dvou stáv. oken do sklepa vedle nájezdové rampy:</t>
  </si>
  <si>
    <t>1,03*1+1,03*1,1</t>
  </si>
  <si>
    <t>622471317RS8</t>
  </si>
  <si>
    <t>Nátěr nebo nástřik stěn vnějších, složitost 1 - 2 hmota silikátová Keim barevná skupina II</t>
  </si>
  <si>
    <t>nátěr zazdívek dvou stáv. oken do sklepa vedle nájezdové rampy:</t>
  </si>
  <si>
    <t>nátěr zazdívek stáv. větracích otvorů ve zdivu podél nové nájezdové rampy:</t>
  </si>
  <si>
    <t>0,09*6</t>
  </si>
  <si>
    <t>Trubní vedení</t>
  </si>
  <si>
    <t>8 Trubní vedení</t>
  </si>
  <si>
    <t>597071101RT1</t>
  </si>
  <si>
    <t>Žlab odvodňovací polymerbeton.100, dl. 500 mm, A15 stavební výška 110 mm, můstkový ocelový rošt</t>
  </si>
  <si>
    <t>odvodnění pochůzné zpevněné plochy:</t>
  </si>
  <si>
    <t>597071102RT1</t>
  </si>
  <si>
    <t>Žlab odvodňovací polymerbeton.100, dl.1000 mm, A15 stavební výška 110 mm, můstkový ocelový rošt</t>
  </si>
  <si>
    <t>2*2</t>
  </si>
  <si>
    <t>597071191R00</t>
  </si>
  <si>
    <t xml:space="preserve">Čelní stěna plná pro polymerbeton. žlab 100 </t>
  </si>
  <si>
    <t>721176222R00</t>
  </si>
  <si>
    <t xml:space="preserve">Potrubí PVC svodné (ležaté) v zemi D 110 x 3,2 mm </t>
  </si>
  <si>
    <t>kanalizace od liniových žlabů:</t>
  </si>
  <si>
    <t>3+2</t>
  </si>
  <si>
    <t>kanalizace od uličních vpustí:</t>
  </si>
  <si>
    <t>14,5+4</t>
  </si>
  <si>
    <t>5+18,5</t>
  </si>
  <si>
    <t>895941311RT2</t>
  </si>
  <si>
    <t>Zřízení vpusti uliční z dílců typ UVB - 50 včetně dodávky dílců pro uliční vpusti TBV</t>
  </si>
  <si>
    <t>odvodnění pojízdné zpevněné plochy:</t>
  </si>
  <si>
    <t>899203111RT3</t>
  </si>
  <si>
    <t>Osazení mříží litinových s rámem do 150 kg včetně dodávky vtokové mříže 500 x 500 mm, D400</t>
  </si>
  <si>
    <t>9</t>
  </si>
  <si>
    <t>Ostatní konstrukce, bourání</t>
  </si>
  <si>
    <t>9 Ostatní konstrukce, bourání</t>
  </si>
  <si>
    <t>113106121R00</t>
  </si>
  <si>
    <t xml:space="preserve">Rozebrání dlažeb z betonových dlaždic na sucho </t>
  </si>
  <si>
    <t>rozebrání stáv. zpevněných ploch:</t>
  </si>
  <si>
    <t>55,4</t>
  </si>
  <si>
    <t>113201111R00</t>
  </si>
  <si>
    <t xml:space="preserve">Vytrhání obrubníků chodníkových a parkových </t>
  </si>
  <si>
    <t>vytrhání stáv. obrubníků:</t>
  </si>
  <si>
    <t>61,7</t>
  </si>
  <si>
    <t>113204111R00</t>
  </si>
  <si>
    <t xml:space="preserve">Vytrhání obrubníků zahradních </t>
  </si>
  <si>
    <t>54,1</t>
  </si>
  <si>
    <t>962022491R00</t>
  </si>
  <si>
    <t xml:space="preserve">Bourání zdiva nadzákladového kamenného na MC </t>
  </si>
  <si>
    <t>vybourání boků stáv. nájezdové rampy:</t>
  </si>
  <si>
    <t>11,2*0,4*(1,3+0,3)/2+3,35*0,4*1,3*0,5</t>
  </si>
  <si>
    <t>962042321R00</t>
  </si>
  <si>
    <t xml:space="preserve">Bourání zdiva nadzákladového z betonu prostého </t>
  </si>
  <si>
    <t>vybourání stáv. opěrné zídky vedle stáv. nájezdové rampy:</t>
  </si>
  <si>
    <t>4,15*0,25*(0,5+0,15)</t>
  </si>
  <si>
    <t>965042231R00</t>
  </si>
  <si>
    <t xml:space="preserve">Bourání mazanin betonových tl. nad 10 cm, pl. 4 m2 </t>
  </si>
  <si>
    <t>vybourání betonu pod stáv. dlažbou:</t>
  </si>
  <si>
    <t>2*1,2*0,15</t>
  </si>
  <si>
    <t>965042241R00</t>
  </si>
  <si>
    <t xml:space="preserve">Bourání mazanin betonových tl. nad 10 cm, nad 4 m2 </t>
  </si>
  <si>
    <t>vybourání betonového povrchu stáv. nájezdové rampy:</t>
  </si>
  <si>
    <t>(2,2*4,75+4,25*0,75)*0,15</t>
  </si>
  <si>
    <t>965049112R00</t>
  </si>
  <si>
    <t xml:space="preserve">Příplatek, bourání mazanin se svař.síťí nad 10 cm </t>
  </si>
  <si>
    <t>vybourání stáv. dlažby:</t>
  </si>
  <si>
    <t>1,6*1</t>
  </si>
  <si>
    <t xml:space="preserve">Hzs - nezměřitelné stavební práce </t>
  </si>
  <si>
    <t>přemístění stáv. pilíře před vstupem (v nájezdové rampě), výšková úprava stáv. lapače splavenin v nájezdové rampě, apod.:</t>
  </si>
  <si>
    <t>91</t>
  </si>
  <si>
    <t>Doplňující práce na komunikaci</t>
  </si>
  <si>
    <t>91 Doplňující práce na komunikaci</t>
  </si>
  <si>
    <t>olemování (ukončení) zpevněných ploch:</t>
  </si>
  <si>
    <t>16,8</t>
  </si>
  <si>
    <t>916991191R00</t>
  </si>
  <si>
    <t xml:space="preserve">Příplatek za provedení oblouku r do 20 m </t>
  </si>
  <si>
    <t>917862111R00</t>
  </si>
  <si>
    <t xml:space="preserve">Osazení stojat. obrub.bet. s opěrou,lože z C 12/15 </t>
  </si>
  <si>
    <t>122,8+54,7</t>
  </si>
  <si>
    <t>59217331</t>
  </si>
  <si>
    <t>Obrubník zahradní 1000/50/200 mm šedý</t>
  </si>
  <si>
    <t>16,8*1,01</t>
  </si>
  <si>
    <t>59217421</t>
  </si>
  <si>
    <t>Obrubník chodníkový 1000/100/250 mm</t>
  </si>
  <si>
    <t>177,5*1,01</t>
  </si>
  <si>
    <t>odvětrávací potrubí v dozdívce stáv. oken do sklepa (kvůli nové nájezdové rampě):</t>
  </si>
  <si>
    <t>0,3*2</t>
  </si>
  <si>
    <t>953922111R00</t>
  </si>
  <si>
    <t xml:space="preserve">Montáž tvarovky větrací spížní - vnitřní </t>
  </si>
  <si>
    <t>odvětrání sklepa (v dozdívce):</t>
  </si>
  <si>
    <t xml:space="preserve">Montáž tvarovky větrací spížní - vnější </t>
  </si>
  <si>
    <t>953941110R00</t>
  </si>
  <si>
    <t xml:space="preserve">Osazení zábradlí schodišťového, balkonového apod. </t>
  </si>
  <si>
    <t>osazení zábradlí na opěrné kamenné zídce nájezdové rampy:</t>
  </si>
  <si>
    <t>10,05+9,95+0,5*2+3,3</t>
  </si>
  <si>
    <t>Mřížka větrací kulatá 130/100 mm se síťkou bílá</t>
  </si>
  <si>
    <t>553954000</t>
  </si>
  <si>
    <t>Zábradlí z kulatiny D20 mm, madlo D25 mm nátěr černá matná barva</t>
  </si>
  <si>
    <t>998223011R00</t>
  </si>
  <si>
    <t xml:space="preserve">Přesun hmot, pozemní komunikace, kryt dlážděný </t>
  </si>
  <si>
    <t>odizolování mezi zdivem stáv. objektu a novou nájezdovou rampou:</t>
  </si>
  <si>
    <t>(10,3+10,2)*(1,35+0,35)/2+2,8*1,35</t>
  </si>
  <si>
    <t>998711201R00</t>
  </si>
  <si>
    <t xml:space="preserve">Přesun hmot pro izolace proti vodě, výšky do 6 m </t>
  </si>
  <si>
    <t>Příplatek k odvozu za každý další 1 km celkem do 20 km</t>
  </si>
  <si>
    <t>Příplatek k vnitrost. dopravě suti za dalších 5 m celkem do 30 m</t>
  </si>
  <si>
    <t>979990103R00</t>
  </si>
  <si>
    <t xml:space="preserve">Poplatek za skládku suti - beton </t>
  </si>
  <si>
    <t>17/02/23-1 Rozpočet k projektu (výkaz výměr)</t>
  </si>
  <si>
    <t>Slepý rozpočet stavby</t>
  </si>
  <si>
    <t>Hostim 1</t>
  </si>
  <si>
    <t>Hostim</t>
  </si>
  <si>
    <t>67154</t>
  </si>
  <si>
    <t>45671761</t>
  </si>
  <si>
    <t>CZ45671761</t>
  </si>
  <si>
    <t>Tocháček, spol.s r.o.</t>
  </si>
  <si>
    <t>Slovinská 36</t>
  </si>
  <si>
    <t xml:space="preserve">612 00 </t>
  </si>
  <si>
    <t>Brno</t>
  </si>
  <si>
    <t>CZ44961367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</si>
</sst>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4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5" fillId="6" borderId="65" xfId="1" applyNumberFormat="1" applyFont="1" applyFill="1" applyBorder="1" applyAlignment="1">
      <alignment horizontal="right" wrapText="1"/>
    </xf>
    <xf numFmtId="0" fontId="15" fillId="6" borderId="4" xfId="1" applyFont="1" applyFill="1" applyBorder="1" applyAlignment="1">
      <alignment horizontal="left" wrapText="1"/>
    </xf>
    <xf numFmtId="0" fontId="15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7" fillId="2" borderId="15" xfId="1" applyNumberFormat="1" applyFont="1" applyFill="1" applyBorder="1" applyAlignment="1">
      <alignment horizontal="left"/>
    </xf>
    <xf numFmtId="0" fontId="17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8" fillId="0" borderId="0" xfId="1" applyFont="1" applyAlignment="1"/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3" fontId="14" fillId="0" borderId="0" xfId="1" applyNumberFormat="1" applyFont="1" applyAlignment="1">
      <alignment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5" fillId="6" borderId="63" xfId="1" applyNumberFormat="1" applyFont="1" applyFill="1" applyBorder="1" applyAlignment="1">
      <alignment horizontal="left" wrapText="1"/>
    </xf>
    <xf numFmtId="49" fontId="16" fillId="0" borderId="64" xfId="0" applyNumberFormat="1" applyFont="1" applyBorder="1" applyAlignment="1">
      <alignment horizontal="left" wrapText="1"/>
    </xf>
    <xf numFmtId="4" fontId="1" fillId="0" borderId="0" xfId="1" applyNumberFormat="1" applyFont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114"/>
  <sheetViews>
    <sheetView showGridLines="0" tabSelected="1" topLeftCell="B1" zoomScaleNormal="100" zoomScaleSheetLayoutView="75" workbookViewId="0">
      <selection activeCell="N22" sqref="N22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2309</v>
      </c>
      <c r="E2" s="5"/>
      <c r="F2" s="4"/>
      <c r="G2" s="6"/>
      <c r="H2" s="7" t="s">
        <v>0</v>
      </c>
      <c r="I2" s="8"/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103</v>
      </c>
      <c r="E5" s="13" t="s">
        <v>104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 t="s">
        <v>104</v>
      </c>
      <c r="H7" s="18" t="s">
        <v>4</v>
      </c>
      <c r="I7" s="2" t="s">
        <v>2313</v>
      </c>
      <c r="J7" s="17"/>
      <c r="K7" s="17"/>
    </row>
    <row r="8" spans="2:15" x14ac:dyDescent="0.2">
      <c r="D8" s="17" t="s">
        <v>2310</v>
      </c>
      <c r="H8" s="18" t="s">
        <v>5</v>
      </c>
      <c r="I8" s="2" t="s">
        <v>2314</v>
      </c>
      <c r="J8" s="17"/>
      <c r="K8" s="17"/>
    </row>
    <row r="9" spans="2:15" x14ac:dyDescent="0.2">
      <c r="C9" s="18" t="s">
        <v>2312</v>
      </c>
      <c r="D9" s="17" t="s">
        <v>2311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 t="s">
        <v>2315</v>
      </c>
      <c r="H11" s="18" t="s">
        <v>4</v>
      </c>
      <c r="I11" s="2">
        <v>44961367</v>
      </c>
      <c r="J11" s="17"/>
      <c r="K11" s="17"/>
    </row>
    <row r="12" spans="2:15" x14ac:dyDescent="0.2">
      <c r="D12" s="17" t="s">
        <v>2316</v>
      </c>
      <c r="H12" s="18" t="s">
        <v>5</v>
      </c>
      <c r="I12" s="2" t="s">
        <v>2319</v>
      </c>
      <c r="J12" s="17"/>
      <c r="K12" s="17"/>
    </row>
    <row r="13" spans="2:15" ht="12" customHeight="1" x14ac:dyDescent="0.2">
      <c r="C13" s="18" t="s">
        <v>2317</v>
      </c>
      <c r="D13" s="17" t="s">
        <v>2318</v>
      </c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299">
        <f>ROUND(G32,0)</f>
        <v>22458125</v>
      </c>
      <c r="J19" s="300"/>
      <c r="K19" s="34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301">
        <f>ROUND(I19*D20/100,0)</f>
        <v>3368719</v>
      </c>
      <c r="J20" s="302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301">
        <f>ROUND(H32,0)</f>
        <v>0</v>
      </c>
      <c r="J21" s="302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303">
        <f>ROUND(I21*D21/100,0)</f>
        <v>0</v>
      </c>
      <c r="J22" s="304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305">
        <f>SUM(I19:I22)</f>
        <v>25826844</v>
      </c>
      <c r="J23" s="306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 x14ac:dyDescent="0.2">
      <c r="B30" s="52" t="s">
        <v>106</v>
      </c>
      <c r="C30" s="53" t="s">
        <v>107</v>
      </c>
      <c r="D30" s="54"/>
      <c r="E30" s="55"/>
      <c r="F30" s="56">
        <f>G30+H30+I30</f>
        <v>24028548.791708685</v>
      </c>
      <c r="G30" s="57">
        <f>SUM('10 170203-1 KL'!F30:G30)</f>
        <v>20894390.253659725</v>
      </c>
      <c r="H30" s="58">
        <v>0</v>
      </c>
      <c r="I30" s="58">
        <f t="shared" ref="I30:I31" si="0">(G30*SazbaDPH1)/100+(H30*SazbaDPH2)/100</f>
        <v>3134158.5380489589</v>
      </c>
      <c r="J30" s="59">
        <f t="shared" ref="J30:J31" si="1">IF(CelkemObjekty=0,"",F30/CelkemObjekty*100)</f>
        <v>93.037108238559313</v>
      </c>
    </row>
    <row r="31" spans="2:12" x14ac:dyDescent="0.2">
      <c r="B31" s="60" t="s">
        <v>2059</v>
      </c>
      <c r="C31" s="61" t="s">
        <v>2060</v>
      </c>
      <c r="D31" s="62"/>
      <c r="E31" s="63"/>
      <c r="F31" s="64">
        <f t="shared" ref="F31" si="2">G31+H31+I31</f>
        <v>1798295.1919804299</v>
      </c>
      <c r="G31" s="65">
        <f>SUM('11 170223-1 KL'!F30:G30)</f>
        <v>1563734.9495482</v>
      </c>
      <c r="H31" s="66">
        <v>0</v>
      </c>
      <c r="I31" s="66">
        <f t="shared" si="0"/>
        <v>234560.24243223001</v>
      </c>
      <c r="J31" s="59">
        <f t="shared" si="1"/>
        <v>6.96289176144069</v>
      </c>
    </row>
    <row r="32" spans="2:12" ht="17.25" customHeight="1" x14ac:dyDescent="0.2">
      <c r="B32" s="68" t="s">
        <v>19</v>
      </c>
      <c r="C32" s="69"/>
      <c r="D32" s="70"/>
      <c r="E32" s="71"/>
      <c r="F32" s="72">
        <f>SUM(F30:F31)</f>
        <v>25826843.983689114</v>
      </c>
      <c r="G32" s="72">
        <f>SUM(G30:G31)</f>
        <v>22458125.203207925</v>
      </c>
      <c r="H32" s="72">
        <f>SUM(H30:H31)</f>
        <v>0</v>
      </c>
      <c r="I32" s="72">
        <f>SUM(I30:I31)</f>
        <v>3368718.780481189</v>
      </c>
      <c r="J32" s="73">
        <f t="shared" ref="J32" si="3">IF(CelkemObjekty=0,"",F32/CelkemObjekty*100)</f>
        <v>100</v>
      </c>
    </row>
    <row r="33" spans="2:11" x14ac:dyDescent="0.2"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2:11" ht="9.75" customHeight="1" x14ac:dyDescent="0.2">
      <c r="B34" s="74"/>
      <c r="C34" s="74"/>
      <c r="D34" s="74"/>
      <c r="E34" s="74"/>
      <c r="F34" s="74"/>
      <c r="G34" s="74"/>
      <c r="H34" s="74"/>
      <c r="I34" s="74"/>
      <c r="J34" s="74"/>
      <c r="K34" s="74"/>
    </row>
    <row r="35" spans="2:11" ht="7.5" customHeight="1" x14ac:dyDescent="0.2">
      <c r="B35" s="74"/>
      <c r="C35" s="74"/>
      <c r="D35" s="74"/>
      <c r="E35" s="74"/>
      <c r="F35" s="74"/>
      <c r="G35" s="74"/>
      <c r="H35" s="74"/>
      <c r="I35" s="74"/>
      <c r="J35" s="74"/>
      <c r="K35" s="74"/>
    </row>
    <row r="36" spans="2:11" ht="18" x14ac:dyDescent="0.25">
      <c r="B36" s="13" t="s">
        <v>20</v>
      </c>
      <c r="C36" s="45"/>
      <c r="D36" s="45"/>
      <c r="E36" s="45"/>
      <c r="F36" s="45"/>
      <c r="G36" s="45"/>
      <c r="H36" s="45"/>
      <c r="I36" s="45"/>
      <c r="J36" s="45"/>
      <c r="K36" s="74"/>
    </row>
    <row r="37" spans="2:11" x14ac:dyDescent="0.2">
      <c r="K37" s="74"/>
    </row>
    <row r="38" spans="2:11" ht="25.5" x14ac:dyDescent="0.2">
      <c r="B38" s="75" t="s">
        <v>21</v>
      </c>
      <c r="C38" s="76" t="s">
        <v>22</v>
      </c>
      <c r="D38" s="48"/>
      <c r="E38" s="49"/>
      <c r="F38" s="50" t="s">
        <v>17</v>
      </c>
      <c r="G38" s="51" t="str">
        <f>CONCATENATE("Základ DPH ",SazbaDPH1," %")</f>
        <v>Základ DPH 15 %</v>
      </c>
      <c r="H38" s="50" t="str">
        <f>CONCATENATE("Základ DPH ",SazbaDPH2," %")</f>
        <v>Základ DPH 21 %</v>
      </c>
      <c r="I38" s="51" t="s">
        <v>18</v>
      </c>
      <c r="J38" s="50" t="s">
        <v>12</v>
      </c>
    </row>
    <row r="39" spans="2:11" x14ac:dyDescent="0.2">
      <c r="B39" s="77" t="s">
        <v>106</v>
      </c>
      <c r="C39" s="78" t="s">
        <v>2058</v>
      </c>
      <c r="D39" s="54"/>
      <c r="E39" s="55"/>
      <c r="F39" s="56">
        <f>G39+H39+I39</f>
        <v>24028548.791708685</v>
      </c>
      <c r="G39" s="57">
        <f>SUM('10 170203-1 KL'!F30:G30)</f>
        <v>20894390.253659725</v>
      </c>
      <c r="H39" s="58">
        <v>0</v>
      </c>
      <c r="I39" s="65">
        <f t="shared" ref="I39:I40" si="4">(G39*SazbaDPH1)/100+(H39*SazbaDPH2)/100</f>
        <v>3134158.5380489589</v>
      </c>
      <c r="J39" s="59">
        <f t="shared" ref="J39:J40" si="5">IF(CelkemObjekty=0,"",F39/CelkemObjekty*100)</f>
        <v>93.037108238559313</v>
      </c>
    </row>
    <row r="40" spans="2:11" x14ac:dyDescent="0.2">
      <c r="B40" s="79" t="s">
        <v>2059</v>
      </c>
      <c r="C40" s="80" t="s">
        <v>2308</v>
      </c>
      <c r="D40" s="62"/>
      <c r="E40" s="63"/>
      <c r="F40" s="64">
        <f t="shared" ref="F40" si="6">G40+H40+I40</f>
        <v>1798295.1919804299</v>
      </c>
      <c r="G40" s="65">
        <f>SUM('11 170223-1 KL'!F30:G30)</f>
        <v>1563734.9495482</v>
      </c>
      <c r="H40" s="66">
        <v>0</v>
      </c>
      <c r="I40" s="65">
        <f t="shared" si="4"/>
        <v>234560.24243223001</v>
      </c>
      <c r="J40" s="59">
        <f t="shared" si="5"/>
        <v>6.96289176144069</v>
      </c>
    </row>
    <row r="41" spans="2:11" x14ac:dyDescent="0.2">
      <c r="B41" s="68" t="s">
        <v>19</v>
      </c>
      <c r="C41" s="69"/>
      <c r="D41" s="70"/>
      <c r="E41" s="71"/>
      <c r="F41" s="72">
        <f>SUM(F39:F40)</f>
        <v>25826843.983689114</v>
      </c>
      <c r="G41" s="81">
        <f>SUM(G39:G40)</f>
        <v>22458125.203207925</v>
      </c>
      <c r="H41" s="72">
        <f>SUM(H39:H40)</f>
        <v>0</v>
      </c>
      <c r="I41" s="81">
        <f>SUM(I39:I40)</f>
        <v>3368718.780481189</v>
      </c>
      <c r="J41" s="73">
        <f t="shared" ref="J41" si="7">IF(CelkemObjekty=0,"",F41/CelkemObjekty*100)</f>
        <v>100</v>
      </c>
    </row>
    <row r="42" spans="2:11" ht="9" customHeight="1" x14ac:dyDescent="0.2"/>
    <row r="43" spans="2:11" ht="6" customHeight="1" x14ac:dyDescent="0.2"/>
    <row r="44" spans="2:11" ht="3" customHeight="1" x14ac:dyDescent="0.2"/>
    <row r="45" spans="2:11" ht="6.75" customHeight="1" x14ac:dyDescent="0.2"/>
    <row r="46" spans="2:11" ht="20.25" customHeight="1" x14ac:dyDescent="0.25">
      <c r="B46" s="13" t="s">
        <v>23</v>
      </c>
      <c r="C46" s="45"/>
      <c r="D46" s="45"/>
      <c r="E46" s="45"/>
      <c r="F46" s="45"/>
      <c r="G46" s="45"/>
      <c r="H46" s="45"/>
      <c r="I46" s="45"/>
      <c r="J46" s="45"/>
    </row>
    <row r="47" spans="2:11" ht="9" customHeight="1" x14ac:dyDescent="0.2"/>
    <row r="48" spans="2:11" x14ac:dyDescent="0.2">
      <c r="B48" s="47" t="s">
        <v>24</v>
      </c>
      <c r="C48" s="48"/>
      <c r="D48" s="48"/>
      <c r="E48" s="50" t="s">
        <v>12</v>
      </c>
      <c r="F48" s="50" t="s">
        <v>25</v>
      </c>
      <c r="G48" s="51" t="s">
        <v>26</v>
      </c>
      <c r="H48" s="50" t="s">
        <v>27</v>
      </c>
      <c r="I48" s="51" t="s">
        <v>28</v>
      </c>
      <c r="J48" s="82" t="s">
        <v>29</v>
      </c>
    </row>
    <row r="49" spans="2:10" x14ac:dyDescent="0.2">
      <c r="B49" s="52" t="s">
        <v>111</v>
      </c>
      <c r="C49" s="53" t="s">
        <v>112</v>
      </c>
      <c r="D49" s="54"/>
      <c r="E49" s="83" t="str">
        <f t="shared" ref="E49:E95" si="8">IF(SUM(SoucetDilu)=0,"",SUM(F49:J49)/SUM(SoucetDilu)*100)</f>
        <v/>
      </c>
      <c r="F49" s="58">
        <v>0</v>
      </c>
      <c r="G49" s="57">
        <v>0</v>
      </c>
      <c r="H49" s="58">
        <v>0</v>
      </c>
      <c r="I49" s="57">
        <v>0</v>
      </c>
      <c r="J49" s="58">
        <v>0</v>
      </c>
    </row>
    <row r="50" spans="2:10" x14ac:dyDescent="0.2">
      <c r="B50" s="60" t="s">
        <v>98</v>
      </c>
      <c r="C50" s="61" t="s">
        <v>99</v>
      </c>
      <c r="D50" s="62"/>
      <c r="E50" s="84" t="str">
        <f t="shared" si="8"/>
        <v/>
      </c>
      <c r="F50" s="66">
        <v>0</v>
      </c>
      <c r="G50" s="65">
        <v>0</v>
      </c>
      <c r="H50" s="66">
        <v>0</v>
      </c>
      <c r="I50" s="65">
        <v>0</v>
      </c>
      <c r="J50" s="66">
        <v>0</v>
      </c>
    </row>
    <row r="51" spans="2:10" x14ac:dyDescent="0.2">
      <c r="B51" s="60" t="s">
        <v>2100</v>
      </c>
      <c r="C51" s="67" t="s">
        <v>2101</v>
      </c>
      <c r="D51" s="62"/>
      <c r="E51" s="84" t="str">
        <f t="shared" si="8"/>
        <v/>
      </c>
      <c r="F51" s="66">
        <v>0</v>
      </c>
      <c r="G51" s="65">
        <v>0</v>
      </c>
      <c r="H51" s="66">
        <v>0</v>
      </c>
      <c r="I51" s="65">
        <v>0</v>
      </c>
      <c r="J51" s="66">
        <v>0</v>
      </c>
    </row>
    <row r="52" spans="2:10" x14ac:dyDescent="0.2">
      <c r="B52" s="60" t="s">
        <v>273</v>
      </c>
      <c r="C52" s="61" t="s">
        <v>274</v>
      </c>
      <c r="D52" s="62"/>
      <c r="E52" s="84" t="str">
        <f t="shared" si="8"/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">
      <c r="B53" s="60" t="s">
        <v>369</v>
      </c>
      <c r="C53" s="61" t="s">
        <v>370</v>
      </c>
      <c r="D53" s="62"/>
      <c r="E53" s="84" t="str">
        <f t="shared" si="8"/>
        <v/>
      </c>
      <c r="F53" s="66">
        <v>0</v>
      </c>
      <c r="G53" s="65">
        <v>0</v>
      </c>
      <c r="H53" s="66">
        <v>0</v>
      </c>
      <c r="I53" s="65">
        <v>0</v>
      </c>
      <c r="J53" s="66">
        <v>0</v>
      </c>
    </row>
    <row r="54" spans="2:10" x14ac:dyDescent="0.2">
      <c r="B54" s="60" t="s">
        <v>407</v>
      </c>
      <c r="C54" s="61" t="s">
        <v>408</v>
      </c>
      <c r="D54" s="62"/>
      <c r="E54" s="84" t="str">
        <f t="shared" si="8"/>
        <v/>
      </c>
      <c r="F54" s="66">
        <v>0</v>
      </c>
      <c r="G54" s="65">
        <v>0</v>
      </c>
      <c r="H54" s="66">
        <v>0</v>
      </c>
      <c r="I54" s="65">
        <v>0</v>
      </c>
      <c r="J54" s="66">
        <v>0</v>
      </c>
    </row>
    <row r="55" spans="2:10" x14ac:dyDescent="0.2">
      <c r="B55" s="60" t="s">
        <v>2132</v>
      </c>
      <c r="C55" s="67" t="s">
        <v>2133</v>
      </c>
      <c r="D55" s="62"/>
      <c r="E55" s="84" t="str">
        <f t="shared" si="8"/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 x14ac:dyDescent="0.2">
      <c r="B56" s="60" t="s">
        <v>484</v>
      </c>
      <c r="C56" s="61" t="s">
        <v>485</v>
      </c>
      <c r="D56" s="62"/>
      <c r="E56" s="84" t="str">
        <f t="shared" si="8"/>
        <v/>
      </c>
      <c r="F56" s="66">
        <v>0</v>
      </c>
      <c r="G56" s="65">
        <v>0</v>
      </c>
      <c r="H56" s="66">
        <v>0</v>
      </c>
      <c r="I56" s="65">
        <v>0</v>
      </c>
      <c r="J56" s="66">
        <v>0</v>
      </c>
    </row>
    <row r="57" spans="2:10" x14ac:dyDescent="0.2">
      <c r="B57" s="60" t="s">
        <v>497</v>
      </c>
      <c r="C57" s="61" t="s">
        <v>498</v>
      </c>
      <c r="D57" s="62"/>
      <c r="E57" s="84" t="str">
        <f t="shared" si="8"/>
        <v/>
      </c>
      <c r="F57" s="66">
        <v>0</v>
      </c>
      <c r="G57" s="65">
        <v>0</v>
      </c>
      <c r="H57" s="66">
        <v>0</v>
      </c>
      <c r="I57" s="65">
        <v>0</v>
      </c>
      <c r="J57" s="66">
        <v>0</v>
      </c>
    </row>
    <row r="58" spans="2:10" x14ac:dyDescent="0.2">
      <c r="B58" s="60" t="s">
        <v>510</v>
      </c>
      <c r="C58" s="61" t="s">
        <v>511</v>
      </c>
      <c r="D58" s="62"/>
      <c r="E58" s="84" t="str">
        <f t="shared" si="8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 x14ac:dyDescent="0.2">
      <c r="B59" s="60" t="s">
        <v>563</v>
      </c>
      <c r="C59" s="61" t="s">
        <v>564</v>
      </c>
      <c r="D59" s="62"/>
      <c r="E59" s="84" t="str">
        <f t="shared" si="8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 x14ac:dyDescent="0.2">
      <c r="B60" s="60" t="s">
        <v>634</v>
      </c>
      <c r="C60" s="61" t="s">
        <v>635</v>
      </c>
      <c r="D60" s="62"/>
      <c r="E60" s="84" t="str">
        <f t="shared" si="8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 x14ac:dyDescent="0.2">
      <c r="B61" s="60" t="s">
        <v>665</v>
      </c>
      <c r="C61" s="61" t="s">
        <v>666</v>
      </c>
      <c r="D61" s="62"/>
      <c r="E61" s="84" t="str">
        <f t="shared" si="8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 x14ac:dyDescent="0.2">
      <c r="B62" s="60" t="s">
        <v>2170</v>
      </c>
      <c r="C62" s="67" t="s">
        <v>2171</v>
      </c>
      <c r="D62" s="62"/>
      <c r="E62" s="84" t="str">
        <f t="shared" si="8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 x14ac:dyDescent="0.2">
      <c r="B63" s="60" t="s">
        <v>696</v>
      </c>
      <c r="C63" s="61" t="s">
        <v>697</v>
      </c>
      <c r="D63" s="62"/>
      <c r="E63" s="84" t="str">
        <f t="shared" si="8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 x14ac:dyDescent="0.2">
      <c r="B64" s="60" t="s">
        <v>790</v>
      </c>
      <c r="C64" s="61" t="s">
        <v>791</v>
      </c>
      <c r="D64" s="62"/>
      <c r="E64" s="84" t="str">
        <f t="shared" si="8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 x14ac:dyDescent="0.2">
      <c r="B65" s="60" t="s">
        <v>890</v>
      </c>
      <c r="C65" s="61" t="s">
        <v>891</v>
      </c>
      <c r="D65" s="62"/>
      <c r="E65" s="84" t="str">
        <f t="shared" si="8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 x14ac:dyDescent="0.2">
      <c r="B66" s="60" t="s">
        <v>910</v>
      </c>
      <c r="C66" s="61" t="s">
        <v>911</v>
      </c>
      <c r="D66" s="62"/>
      <c r="E66" s="84" t="str">
        <f t="shared" si="8"/>
        <v/>
      </c>
      <c r="F66" s="66">
        <v>0</v>
      </c>
      <c r="G66" s="65">
        <v>0</v>
      </c>
      <c r="H66" s="66">
        <v>0</v>
      </c>
      <c r="I66" s="65">
        <v>0</v>
      </c>
      <c r="J66" s="66">
        <v>0</v>
      </c>
    </row>
    <row r="67" spans="2:10" x14ac:dyDescent="0.2">
      <c r="B67" s="60" t="s">
        <v>1342</v>
      </c>
      <c r="C67" s="61" t="s">
        <v>1343</v>
      </c>
      <c r="D67" s="62"/>
      <c r="E67" s="84" t="str">
        <f t="shared" si="8"/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 x14ac:dyDescent="0.2">
      <c r="B68" s="60" t="s">
        <v>1384</v>
      </c>
      <c r="C68" s="61" t="s">
        <v>1385</v>
      </c>
      <c r="D68" s="62"/>
      <c r="E68" s="84" t="str">
        <f t="shared" si="8"/>
        <v/>
      </c>
      <c r="F68" s="66">
        <v>0</v>
      </c>
      <c r="G68" s="65">
        <v>0</v>
      </c>
      <c r="H68" s="66">
        <v>0</v>
      </c>
      <c r="I68" s="65">
        <v>0</v>
      </c>
      <c r="J68" s="66">
        <v>0</v>
      </c>
    </row>
    <row r="69" spans="2:10" x14ac:dyDescent="0.2">
      <c r="B69" s="60" t="s">
        <v>1451</v>
      </c>
      <c r="C69" s="61" t="s">
        <v>1452</v>
      </c>
      <c r="D69" s="62"/>
      <c r="E69" s="84" t="str">
        <f t="shared" si="8"/>
        <v/>
      </c>
      <c r="F69" s="66">
        <v>0</v>
      </c>
      <c r="G69" s="65">
        <v>0</v>
      </c>
      <c r="H69" s="66">
        <v>0</v>
      </c>
      <c r="I69" s="65">
        <v>0</v>
      </c>
      <c r="J69" s="66">
        <v>0</v>
      </c>
    </row>
    <row r="70" spans="2:10" x14ac:dyDescent="0.2">
      <c r="B70" s="60" t="s">
        <v>1456</v>
      </c>
      <c r="C70" s="61" t="s">
        <v>1457</v>
      </c>
      <c r="D70" s="62"/>
      <c r="E70" s="84" t="str">
        <f t="shared" si="8"/>
        <v/>
      </c>
      <c r="F70" s="66">
        <v>0</v>
      </c>
      <c r="G70" s="65">
        <v>0</v>
      </c>
      <c r="H70" s="66">
        <v>0</v>
      </c>
      <c r="I70" s="65">
        <v>0</v>
      </c>
      <c r="J70" s="66">
        <v>0</v>
      </c>
    </row>
    <row r="71" spans="2:10" x14ac:dyDescent="0.2">
      <c r="B71" s="60" t="s">
        <v>1477</v>
      </c>
      <c r="C71" s="61" t="s">
        <v>1478</v>
      </c>
      <c r="D71" s="62"/>
      <c r="E71" s="84" t="str">
        <f t="shared" si="8"/>
        <v/>
      </c>
      <c r="F71" s="66">
        <v>0</v>
      </c>
      <c r="G71" s="65">
        <v>0</v>
      </c>
      <c r="H71" s="66">
        <v>0</v>
      </c>
      <c r="I71" s="65">
        <v>0</v>
      </c>
      <c r="J71" s="66">
        <v>0</v>
      </c>
    </row>
    <row r="72" spans="2:10" x14ac:dyDescent="0.2">
      <c r="B72" s="60" t="s">
        <v>1481</v>
      </c>
      <c r="C72" s="61" t="s">
        <v>1482</v>
      </c>
      <c r="D72" s="62"/>
      <c r="E72" s="84" t="str">
        <f t="shared" si="8"/>
        <v/>
      </c>
      <c r="F72" s="66">
        <v>0</v>
      </c>
      <c r="G72" s="65">
        <v>0</v>
      </c>
      <c r="H72" s="66">
        <v>0</v>
      </c>
      <c r="I72" s="65">
        <v>0</v>
      </c>
      <c r="J72" s="66">
        <v>0</v>
      </c>
    </row>
    <row r="73" spans="2:10" x14ac:dyDescent="0.2">
      <c r="B73" s="60" t="s">
        <v>1485</v>
      </c>
      <c r="C73" s="61" t="s">
        <v>1486</v>
      </c>
      <c r="D73" s="62"/>
      <c r="E73" s="84" t="str">
        <f t="shared" si="8"/>
        <v/>
      </c>
      <c r="F73" s="66">
        <v>0</v>
      </c>
      <c r="G73" s="65">
        <v>0</v>
      </c>
      <c r="H73" s="66">
        <v>0</v>
      </c>
      <c r="I73" s="65">
        <v>0</v>
      </c>
      <c r="J73" s="66">
        <v>0</v>
      </c>
    </row>
    <row r="74" spans="2:10" x14ac:dyDescent="0.2">
      <c r="B74" s="60" t="s">
        <v>1611</v>
      </c>
      <c r="C74" s="61" t="s">
        <v>1612</v>
      </c>
      <c r="D74" s="62"/>
      <c r="E74" s="84" t="str">
        <f t="shared" si="8"/>
        <v/>
      </c>
      <c r="F74" s="66">
        <v>0</v>
      </c>
      <c r="G74" s="65">
        <v>0</v>
      </c>
      <c r="H74" s="66">
        <v>0</v>
      </c>
      <c r="I74" s="65">
        <v>0</v>
      </c>
      <c r="J74" s="66">
        <v>0</v>
      </c>
    </row>
    <row r="75" spans="2:10" x14ac:dyDescent="0.2">
      <c r="B75" s="60" t="s">
        <v>1701</v>
      </c>
      <c r="C75" s="61" t="s">
        <v>1702</v>
      </c>
      <c r="D75" s="62"/>
      <c r="E75" s="84" t="str">
        <f t="shared" si="8"/>
        <v/>
      </c>
      <c r="F75" s="66">
        <v>0</v>
      </c>
      <c r="G75" s="65">
        <v>0</v>
      </c>
      <c r="H75" s="66">
        <v>0</v>
      </c>
      <c r="I75" s="65">
        <v>0</v>
      </c>
      <c r="J75" s="66">
        <v>0</v>
      </c>
    </row>
    <row r="76" spans="2:10" x14ac:dyDescent="0.2">
      <c r="B76" s="60" t="s">
        <v>1746</v>
      </c>
      <c r="C76" s="61" t="s">
        <v>1747</v>
      </c>
      <c r="D76" s="62"/>
      <c r="E76" s="84" t="str">
        <f t="shared" si="8"/>
        <v/>
      </c>
      <c r="F76" s="66">
        <v>0</v>
      </c>
      <c r="G76" s="65">
        <v>0</v>
      </c>
      <c r="H76" s="66">
        <v>0</v>
      </c>
      <c r="I76" s="65">
        <v>0</v>
      </c>
      <c r="J76" s="66">
        <v>0</v>
      </c>
    </row>
    <row r="77" spans="2:10" x14ac:dyDescent="0.2">
      <c r="B77" s="60" t="s">
        <v>1828</v>
      </c>
      <c r="C77" s="61" t="s">
        <v>1829</v>
      </c>
      <c r="D77" s="62"/>
      <c r="E77" s="84" t="str">
        <f t="shared" si="8"/>
        <v/>
      </c>
      <c r="F77" s="66">
        <v>0</v>
      </c>
      <c r="G77" s="65">
        <v>0</v>
      </c>
      <c r="H77" s="66">
        <v>0</v>
      </c>
      <c r="I77" s="65">
        <v>0</v>
      </c>
      <c r="J77" s="66">
        <v>0</v>
      </c>
    </row>
    <row r="78" spans="2:10" x14ac:dyDescent="0.2">
      <c r="B78" s="60" t="s">
        <v>1892</v>
      </c>
      <c r="C78" s="67" t="s">
        <v>1893</v>
      </c>
      <c r="D78" s="62"/>
      <c r="E78" s="84" t="str">
        <f t="shared" si="8"/>
        <v/>
      </c>
      <c r="F78" s="66">
        <v>0</v>
      </c>
      <c r="G78" s="65">
        <v>0</v>
      </c>
      <c r="H78" s="66">
        <v>0</v>
      </c>
      <c r="I78" s="65">
        <v>0</v>
      </c>
      <c r="J78" s="66">
        <v>0</v>
      </c>
    </row>
    <row r="79" spans="2:10" x14ac:dyDescent="0.2">
      <c r="B79" s="60" t="s">
        <v>1918</v>
      </c>
      <c r="C79" s="67" t="s">
        <v>1919</v>
      </c>
      <c r="D79" s="62"/>
      <c r="E79" s="84" t="str">
        <f t="shared" si="8"/>
        <v/>
      </c>
      <c r="F79" s="66">
        <v>0</v>
      </c>
      <c r="G79" s="65">
        <v>0</v>
      </c>
      <c r="H79" s="66">
        <v>0</v>
      </c>
      <c r="I79" s="65">
        <v>0</v>
      </c>
      <c r="J79" s="66">
        <v>0</v>
      </c>
    </row>
    <row r="80" spans="2:10" x14ac:dyDescent="0.2">
      <c r="B80" s="60" t="s">
        <v>1929</v>
      </c>
      <c r="C80" s="67" t="s">
        <v>1930</v>
      </c>
      <c r="D80" s="62"/>
      <c r="E80" s="84" t="str">
        <f t="shared" si="8"/>
        <v/>
      </c>
      <c r="F80" s="66">
        <v>0</v>
      </c>
      <c r="G80" s="65">
        <v>0</v>
      </c>
      <c r="H80" s="66">
        <v>0</v>
      </c>
      <c r="I80" s="65">
        <v>0</v>
      </c>
      <c r="J80" s="66">
        <v>0</v>
      </c>
    </row>
    <row r="81" spans="2:10" x14ac:dyDescent="0.2">
      <c r="B81" s="60" t="s">
        <v>1963</v>
      </c>
      <c r="C81" s="67" t="s">
        <v>1964</v>
      </c>
      <c r="D81" s="62"/>
      <c r="E81" s="84" t="str">
        <f t="shared" si="8"/>
        <v/>
      </c>
      <c r="F81" s="66">
        <v>0</v>
      </c>
      <c r="G81" s="65">
        <v>0</v>
      </c>
      <c r="H81" s="66">
        <v>0</v>
      </c>
      <c r="I81" s="65">
        <v>0</v>
      </c>
      <c r="J81" s="66">
        <v>0</v>
      </c>
    </row>
    <row r="82" spans="2:10" x14ac:dyDescent="0.2">
      <c r="B82" s="60" t="s">
        <v>1983</v>
      </c>
      <c r="C82" s="67" t="s">
        <v>1984</v>
      </c>
      <c r="D82" s="62"/>
      <c r="E82" s="84" t="str">
        <f t="shared" si="8"/>
        <v/>
      </c>
      <c r="F82" s="66">
        <v>0</v>
      </c>
      <c r="G82" s="65">
        <v>0</v>
      </c>
      <c r="H82" s="66">
        <v>0</v>
      </c>
      <c r="I82" s="65">
        <v>0</v>
      </c>
      <c r="J82" s="66">
        <v>0</v>
      </c>
    </row>
    <row r="83" spans="2:10" x14ac:dyDescent="0.2">
      <c r="B83" s="60" t="s">
        <v>2026</v>
      </c>
      <c r="C83" s="67" t="s">
        <v>2027</v>
      </c>
      <c r="D83" s="62"/>
      <c r="E83" s="84" t="str">
        <f t="shared" si="8"/>
        <v/>
      </c>
      <c r="F83" s="66">
        <v>0</v>
      </c>
      <c r="G83" s="65">
        <v>0</v>
      </c>
      <c r="H83" s="66">
        <v>0</v>
      </c>
      <c r="I83" s="65">
        <v>0</v>
      </c>
      <c r="J83" s="66">
        <v>0</v>
      </c>
    </row>
    <row r="84" spans="2:10" x14ac:dyDescent="0.2">
      <c r="B84" s="60" t="s">
        <v>572</v>
      </c>
      <c r="C84" s="61" t="s">
        <v>2211</v>
      </c>
      <c r="D84" s="62"/>
      <c r="E84" s="84" t="str">
        <f t="shared" si="8"/>
        <v/>
      </c>
      <c r="F84" s="66">
        <v>0</v>
      </c>
      <c r="G84" s="65">
        <v>0</v>
      </c>
      <c r="H84" s="66">
        <v>0</v>
      </c>
      <c r="I84" s="65">
        <v>0</v>
      </c>
      <c r="J84" s="66">
        <v>0</v>
      </c>
    </row>
    <row r="85" spans="2:10" x14ac:dyDescent="0.2">
      <c r="B85" s="60" t="s">
        <v>959</v>
      </c>
      <c r="C85" s="61" t="s">
        <v>960</v>
      </c>
      <c r="D85" s="62"/>
      <c r="E85" s="84" t="str">
        <f t="shared" si="8"/>
        <v/>
      </c>
      <c r="F85" s="66">
        <v>0</v>
      </c>
      <c r="G85" s="65">
        <v>0</v>
      </c>
      <c r="H85" s="66">
        <v>0</v>
      </c>
      <c r="I85" s="65">
        <v>0</v>
      </c>
      <c r="J85" s="66">
        <v>0</v>
      </c>
    </row>
    <row r="86" spans="2:10" x14ac:dyDescent="0.2">
      <c r="B86" s="60" t="s">
        <v>2233</v>
      </c>
      <c r="C86" s="67" t="s">
        <v>2234</v>
      </c>
      <c r="D86" s="62"/>
      <c r="E86" s="84" t="str">
        <f t="shared" si="8"/>
        <v/>
      </c>
      <c r="F86" s="66">
        <v>0</v>
      </c>
      <c r="G86" s="65">
        <v>0</v>
      </c>
      <c r="H86" s="66">
        <v>0</v>
      </c>
      <c r="I86" s="65">
        <v>0</v>
      </c>
      <c r="J86" s="66">
        <v>0</v>
      </c>
    </row>
    <row r="87" spans="2:10" x14ac:dyDescent="0.2">
      <c r="B87" s="60" t="s">
        <v>982</v>
      </c>
      <c r="C87" s="61" t="s">
        <v>983</v>
      </c>
      <c r="D87" s="62"/>
      <c r="E87" s="84" t="str">
        <f t="shared" si="8"/>
        <v/>
      </c>
      <c r="F87" s="66">
        <v>0</v>
      </c>
      <c r="G87" s="65">
        <v>0</v>
      </c>
      <c r="H87" s="66">
        <v>0</v>
      </c>
      <c r="I87" s="65">
        <v>0</v>
      </c>
      <c r="J87" s="66">
        <v>0</v>
      </c>
    </row>
    <row r="88" spans="2:10" x14ac:dyDescent="0.2">
      <c r="B88" s="60" t="s">
        <v>2269</v>
      </c>
      <c r="C88" s="67" t="s">
        <v>2270</v>
      </c>
      <c r="D88" s="62"/>
      <c r="E88" s="84" t="str">
        <f t="shared" si="8"/>
        <v/>
      </c>
      <c r="F88" s="66">
        <v>0</v>
      </c>
      <c r="G88" s="65">
        <v>0</v>
      </c>
      <c r="H88" s="66">
        <v>0</v>
      </c>
      <c r="I88" s="65">
        <v>0</v>
      </c>
      <c r="J88" s="66">
        <v>0</v>
      </c>
    </row>
    <row r="89" spans="2:10" x14ac:dyDescent="0.2">
      <c r="B89" s="60" t="s">
        <v>993</v>
      </c>
      <c r="C89" s="61" t="s">
        <v>994</v>
      </c>
      <c r="D89" s="62"/>
      <c r="E89" s="84" t="str">
        <f t="shared" si="8"/>
        <v/>
      </c>
      <c r="F89" s="66">
        <v>0</v>
      </c>
      <c r="G89" s="65">
        <v>0</v>
      </c>
      <c r="H89" s="66">
        <v>0</v>
      </c>
      <c r="I89" s="65">
        <v>0</v>
      </c>
      <c r="J89" s="66">
        <v>0</v>
      </c>
    </row>
    <row r="90" spans="2:10" x14ac:dyDescent="0.2">
      <c r="B90" s="60" t="s">
        <v>1028</v>
      </c>
      <c r="C90" s="61" t="s">
        <v>1029</v>
      </c>
      <c r="D90" s="62"/>
      <c r="E90" s="84" t="str">
        <f t="shared" si="8"/>
        <v/>
      </c>
      <c r="F90" s="66">
        <v>0</v>
      </c>
      <c r="G90" s="65">
        <v>0</v>
      </c>
      <c r="H90" s="66">
        <v>0</v>
      </c>
      <c r="I90" s="65">
        <v>0</v>
      </c>
      <c r="J90" s="66">
        <v>0</v>
      </c>
    </row>
    <row r="91" spans="2:10" x14ac:dyDescent="0.2">
      <c r="B91" s="60" t="s">
        <v>1069</v>
      </c>
      <c r="C91" s="61" t="s">
        <v>1070</v>
      </c>
      <c r="D91" s="62"/>
      <c r="E91" s="84" t="str">
        <f t="shared" si="8"/>
        <v/>
      </c>
      <c r="F91" s="66">
        <v>0</v>
      </c>
      <c r="G91" s="65">
        <v>0</v>
      </c>
      <c r="H91" s="66">
        <v>0</v>
      </c>
      <c r="I91" s="65">
        <v>0</v>
      </c>
      <c r="J91" s="66">
        <v>0</v>
      </c>
    </row>
    <row r="92" spans="2:10" x14ac:dyDescent="0.2">
      <c r="B92" s="60" t="s">
        <v>1337</v>
      </c>
      <c r="C92" s="61" t="s">
        <v>1338</v>
      </c>
      <c r="D92" s="62"/>
      <c r="E92" s="84" t="str">
        <f t="shared" si="8"/>
        <v/>
      </c>
      <c r="F92" s="66">
        <v>0</v>
      </c>
      <c r="G92" s="65">
        <v>0</v>
      </c>
      <c r="H92" s="66">
        <v>0</v>
      </c>
      <c r="I92" s="65">
        <v>0</v>
      </c>
      <c r="J92" s="66">
        <v>0</v>
      </c>
    </row>
    <row r="93" spans="2:10" x14ac:dyDescent="0.2">
      <c r="B93" s="60" t="s">
        <v>2035</v>
      </c>
      <c r="C93" s="67" t="s">
        <v>2036</v>
      </c>
      <c r="D93" s="62"/>
      <c r="E93" s="84" t="str">
        <f t="shared" si="8"/>
        <v/>
      </c>
      <c r="F93" s="66">
        <v>0</v>
      </c>
      <c r="G93" s="65">
        <v>0</v>
      </c>
      <c r="H93" s="66">
        <v>0</v>
      </c>
      <c r="I93" s="65">
        <v>0</v>
      </c>
      <c r="J93" s="66">
        <v>0</v>
      </c>
    </row>
    <row r="94" spans="2:10" x14ac:dyDescent="0.2">
      <c r="B94" s="60" t="s">
        <v>2031</v>
      </c>
      <c r="C94" s="67" t="s">
        <v>2032</v>
      </c>
      <c r="D94" s="62"/>
      <c r="E94" s="84" t="str">
        <f t="shared" si="8"/>
        <v/>
      </c>
      <c r="F94" s="66">
        <v>0</v>
      </c>
      <c r="G94" s="65">
        <v>0</v>
      </c>
      <c r="H94" s="66">
        <v>0</v>
      </c>
      <c r="I94" s="65">
        <v>0</v>
      </c>
      <c r="J94" s="66">
        <v>0</v>
      </c>
    </row>
    <row r="95" spans="2:10" x14ac:dyDescent="0.2">
      <c r="B95" s="68" t="s">
        <v>19</v>
      </c>
      <c r="C95" s="69"/>
      <c r="D95" s="70"/>
      <c r="E95" s="85" t="str">
        <f t="shared" si="8"/>
        <v/>
      </c>
      <c r="F95" s="72">
        <f>SUM(F49:F94)</f>
        <v>0</v>
      </c>
      <c r="G95" s="81">
        <f>SUM(G49:G94)</f>
        <v>0</v>
      </c>
      <c r="H95" s="72">
        <f>SUM(H49:H94)</f>
        <v>0</v>
      </c>
      <c r="I95" s="81">
        <f>SUM(I49:I94)</f>
        <v>0</v>
      </c>
      <c r="J95" s="72">
        <f>SUM(J49:J94)</f>
        <v>0</v>
      </c>
    </row>
    <row r="97" spans="2:10" ht="2.25" customHeight="1" x14ac:dyDescent="0.2"/>
    <row r="98" spans="2:10" ht="1.5" customHeight="1" x14ac:dyDescent="0.2"/>
    <row r="99" spans="2:10" ht="0.75" customHeight="1" x14ac:dyDescent="0.2"/>
    <row r="100" spans="2:10" ht="0.75" customHeight="1" x14ac:dyDescent="0.2"/>
    <row r="101" spans="2:10" ht="0.75" customHeight="1" x14ac:dyDescent="0.2"/>
    <row r="102" spans="2:10" ht="18" x14ac:dyDescent="0.25">
      <c r="B102" s="13" t="s">
        <v>30</v>
      </c>
      <c r="C102" s="45"/>
      <c r="D102" s="45"/>
      <c r="E102" s="45"/>
      <c r="F102" s="45"/>
      <c r="G102" s="45"/>
      <c r="H102" s="45"/>
      <c r="I102" s="45"/>
      <c r="J102" s="45"/>
    </row>
    <row r="104" spans="2:10" x14ac:dyDescent="0.2">
      <c r="B104" s="47" t="s">
        <v>31</v>
      </c>
      <c r="C104" s="48"/>
      <c r="D104" s="48"/>
      <c r="E104" s="86"/>
      <c r="F104" s="87"/>
      <c r="G104" s="51"/>
      <c r="H104" s="50" t="s">
        <v>17</v>
      </c>
      <c r="I104" s="1"/>
      <c r="J104" s="1"/>
    </row>
    <row r="105" spans="2:10" x14ac:dyDescent="0.2">
      <c r="B105" s="52" t="s">
        <v>2050</v>
      </c>
      <c r="C105" s="53"/>
      <c r="D105" s="54"/>
      <c r="E105" s="88"/>
      <c r="F105" s="89"/>
      <c r="G105" s="57"/>
      <c r="H105" s="58">
        <v>0</v>
      </c>
      <c r="I105" s="1"/>
      <c r="J105" s="1"/>
    </row>
    <row r="106" spans="2:10" x14ac:dyDescent="0.2">
      <c r="B106" s="60" t="s">
        <v>2051</v>
      </c>
      <c r="C106" s="61"/>
      <c r="D106" s="62"/>
      <c r="E106" s="90"/>
      <c r="F106" s="91"/>
      <c r="G106" s="65"/>
      <c r="H106" s="66">
        <v>0</v>
      </c>
      <c r="I106" s="1"/>
      <c r="J106" s="1"/>
    </row>
    <row r="107" spans="2:10" x14ac:dyDescent="0.2">
      <c r="B107" s="60" t="s">
        <v>2052</v>
      </c>
      <c r="C107" s="61"/>
      <c r="D107" s="62"/>
      <c r="E107" s="90"/>
      <c r="F107" s="91"/>
      <c r="G107" s="65"/>
      <c r="H107" s="66">
        <v>0</v>
      </c>
      <c r="I107" s="1"/>
      <c r="J107" s="1"/>
    </row>
    <row r="108" spans="2:10" x14ac:dyDescent="0.2">
      <c r="B108" s="60" t="s">
        <v>2053</v>
      </c>
      <c r="C108" s="61"/>
      <c r="D108" s="62"/>
      <c r="E108" s="90"/>
      <c r="F108" s="91"/>
      <c r="G108" s="65"/>
      <c r="H108" s="66">
        <v>0</v>
      </c>
      <c r="I108" s="1"/>
      <c r="J108" s="1"/>
    </row>
    <row r="109" spans="2:10" x14ac:dyDescent="0.2">
      <c r="B109" s="60" t="s">
        <v>2054</v>
      </c>
      <c r="C109" s="61"/>
      <c r="D109" s="62"/>
      <c r="E109" s="90"/>
      <c r="F109" s="91"/>
      <c r="G109" s="65"/>
      <c r="H109" s="66">
        <v>0</v>
      </c>
      <c r="I109" s="1"/>
      <c r="J109" s="1"/>
    </row>
    <row r="110" spans="2:10" x14ac:dyDescent="0.2">
      <c r="B110" s="60" t="s">
        <v>2055</v>
      </c>
      <c r="C110" s="61"/>
      <c r="D110" s="62"/>
      <c r="E110" s="90"/>
      <c r="F110" s="91"/>
      <c r="G110" s="65"/>
      <c r="H110" s="66">
        <v>0</v>
      </c>
      <c r="I110" s="1"/>
      <c r="J110" s="1"/>
    </row>
    <row r="111" spans="2:10" x14ac:dyDescent="0.2">
      <c r="B111" s="60" t="s">
        <v>2056</v>
      </c>
      <c r="C111" s="61"/>
      <c r="D111" s="62"/>
      <c r="E111" s="90"/>
      <c r="F111" s="91"/>
      <c r="G111" s="65"/>
      <c r="H111" s="66">
        <v>0</v>
      </c>
      <c r="I111" s="1"/>
      <c r="J111" s="1"/>
    </row>
    <row r="112" spans="2:10" x14ac:dyDescent="0.2">
      <c r="B112" s="60" t="s">
        <v>2057</v>
      </c>
      <c r="C112" s="61"/>
      <c r="D112" s="62"/>
      <c r="E112" s="90"/>
      <c r="F112" s="91"/>
      <c r="G112" s="65"/>
      <c r="H112" s="66">
        <v>0</v>
      </c>
      <c r="I112" s="1"/>
      <c r="J112" s="1"/>
    </row>
    <row r="113" spans="2:10" x14ac:dyDescent="0.2">
      <c r="B113" s="68" t="s">
        <v>19</v>
      </c>
      <c r="C113" s="69"/>
      <c r="D113" s="70"/>
      <c r="E113" s="92"/>
      <c r="F113" s="93"/>
      <c r="G113" s="81"/>
      <c r="H113" s="72">
        <f>SUM(H105:H112)</f>
        <v>0</v>
      </c>
      <c r="I113" s="1"/>
      <c r="J113" s="1"/>
    </row>
    <row r="114" spans="2:10" x14ac:dyDescent="0.2">
      <c r="I114" s="1"/>
      <c r="J114" s="1"/>
    </row>
  </sheetData>
  <sortState ref="B831:K876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zoomScaleNormal="100" workbookViewId="0">
      <selection activeCell="F30" sqref="F30:G30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4" t="s">
        <v>101</v>
      </c>
      <c r="B1" s="95"/>
      <c r="C1" s="95"/>
      <c r="D1" s="95"/>
      <c r="E1" s="95"/>
      <c r="F1" s="95"/>
      <c r="G1" s="95"/>
    </row>
    <row r="2" spans="1:57" ht="12.75" customHeight="1" x14ac:dyDescent="0.2">
      <c r="A2" s="96" t="s">
        <v>32</v>
      </c>
      <c r="B2" s="97"/>
      <c r="C2" s="98" t="s">
        <v>109</v>
      </c>
      <c r="D2" s="98" t="s">
        <v>110</v>
      </c>
      <c r="E2" s="99"/>
      <c r="F2" s="100" t="s">
        <v>33</v>
      </c>
      <c r="G2" s="101"/>
    </row>
    <row r="3" spans="1:57" ht="3" hidden="1" customHeight="1" x14ac:dyDescent="0.2">
      <c r="A3" s="102"/>
      <c r="B3" s="103"/>
      <c r="C3" s="104"/>
      <c r="D3" s="104"/>
      <c r="E3" s="105"/>
      <c r="F3" s="106"/>
      <c r="G3" s="107"/>
    </row>
    <row r="4" spans="1:57" ht="12" customHeight="1" x14ac:dyDescent="0.2">
      <c r="A4" s="108" t="s">
        <v>34</v>
      </c>
      <c r="B4" s="103"/>
      <c r="C4" s="104"/>
      <c r="D4" s="104"/>
      <c r="E4" s="105"/>
      <c r="F4" s="106" t="s">
        <v>35</v>
      </c>
      <c r="G4" s="109"/>
    </row>
    <row r="5" spans="1:57" ht="12.95" customHeight="1" x14ac:dyDescent="0.2">
      <c r="A5" s="110" t="s">
        <v>106</v>
      </c>
      <c r="B5" s="111"/>
      <c r="C5" s="112" t="s">
        <v>107</v>
      </c>
      <c r="D5" s="113"/>
      <c r="E5" s="111"/>
      <c r="F5" s="106" t="s">
        <v>36</v>
      </c>
      <c r="G5" s="107"/>
    </row>
    <row r="6" spans="1:57" ht="12.95" customHeight="1" x14ac:dyDescent="0.2">
      <c r="A6" s="108" t="s">
        <v>37</v>
      </c>
      <c r="B6" s="103"/>
      <c r="C6" s="104"/>
      <c r="D6" s="104"/>
      <c r="E6" s="105"/>
      <c r="F6" s="114" t="s">
        <v>38</v>
      </c>
      <c r="G6" s="115"/>
      <c r="O6" s="116"/>
    </row>
    <row r="7" spans="1:57" ht="12.95" customHeight="1" x14ac:dyDescent="0.2">
      <c r="A7" s="117" t="s">
        <v>103</v>
      </c>
      <c r="B7" s="118"/>
      <c r="C7" s="119" t="s">
        <v>104</v>
      </c>
      <c r="D7" s="120"/>
      <c r="E7" s="120"/>
      <c r="F7" s="121" t="s">
        <v>39</v>
      </c>
      <c r="G7" s="115">
        <f>IF(G6=0,,ROUND((F30+F32)/G6,1))</f>
        <v>0</v>
      </c>
    </row>
    <row r="8" spans="1:57" x14ac:dyDescent="0.2">
      <c r="A8" s="122" t="s">
        <v>40</v>
      </c>
      <c r="B8" s="106"/>
      <c r="C8" s="309"/>
      <c r="D8" s="309"/>
      <c r="E8" s="310"/>
      <c r="F8" s="123" t="s">
        <v>41</v>
      </c>
      <c r="G8" s="124"/>
      <c r="H8" s="125"/>
      <c r="I8" s="126"/>
    </row>
    <row r="9" spans="1:57" x14ac:dyDescent="0.2">
      <c r="A9" s="122" t="s">
        <v>42</v>
      </c>
      <c r="B9" s="106"/>
      <c r="C9" s="309"/>
      <c r="D9" s="309"/>
      <c r="E9" s="310"/>
      <c r="F9" s="106"/>
      <c r="G9" s="127"/>
      <c r="H9" s="128"/>
    </row>
    <row r="10" spans="1:57" x14ac:dyDescent="0.2">
      <c r="A10" s="122" t="s">
        <v>43</v>
      </c>
      <c r="B10" s="106"/>
      <c r="C10" s="309" t="s">
        <v>104</v>
      </c>
      <c r="D10" s="309"/>
      <c r="E10" s="309"/>
      <c r="F10" s="129"/>
      <c r="G10" s="130"/>
      <c r="H10" s="131"/>
    </row>
    <row r="11" spans="1:57" ht="13.5" customHeight="1" x14ac:dyDescent="0.2">
      <c r="A11" s="122" t="s">
        <v>44</v>
      </c>
      <c r="B11" s="106"/>
      <c r="C11" s="309"/>
      <c r="D11" s="309"/>
      <c r="E11" s="309"/>
      <c r="F11" s="132" t="s">
        <v>45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46</v>
      </c>
      <c r="B12" s="103"/>
      <c r="C12" s="311"/>
      <c r="D12" s="311"/>
      <c r="E12" s="311"/>
      <c r="F12" s="136" t="s">
        <v>47</v>
      </c>
      <c r="G12" s="137"/>
      <c r="H12" s="128"/>
    </row>
    <row r="13" spans="1:57" ht="28.5" customHeight="1" thickBot="1" x14ac:dyDescent="0.25">
      <c r="A13" s="138" t="s">
        <v>48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49</v>
      </c>
      <c r="B14" s="143"/>
      <c r="C14" s="144"/>
      <c r="D14" s="145" t="s">
        <v>50</v>
      </c>
      <c r="E14" s="146"/>
      <c r="F14" s="146"/>
      <c r="G14" s="144"/>
    </row>
    <row r="15" spans="1:57" ht="15.95" customHeight="1" x14ac:dyDescent="0.2">
      <c r="A15" s="147"/>
      <c r="B15" s="148" t="s">
        <v>51</v>
      </c>
      <c r="C15" s="149">
        <f>'10 170203-1 Rek'!E48</f>
        <v>8933984.0664652251</v>
      </c>
      <c r="D15" s="150" t="str">
        <f>'10 170203-1 Rek'!A53</f>
        <v>Ztížené výrobní podmínky</v>
      </c>
      <c r="E15" s="151"/>
      <c r="F15" s="152"/>
      <c r="G15" s="149">
        <f>'10 170203-1 Rek'!I53</f>
        <v>0</v>
      </c>
    </row>
    <row r="16" spans="1:57" ht="15.95" customHeight="1" x14ac:dyDescent="0.2">
      <c r="A16" s="147" t="s">
        <v>52</v>
      </c>
      <c r="B16" s="148" t="s">
        <v>53</v>
      </c>
      <c r="C16" s="149">
        <f>'10 170203-1 Rek'!F48</f>
        <v>9987267.1871944983</v>
      </c>
      <c r="D16" s="102" t="str">
        <f>'10 170203-1 Rek'!A54</f>
        <v>Oborová přirážka</v>
      </c>
      <c r="E16" s="153"/>
      <c r="F16" s="154"/>
      <c r="G16" s="149">
        <f>'10 170203-1 Rek'!I54</f>
        <v>0</v>
      </c>
    </row>
    <row r="17" spans="1:7" ht="15.95" customHeight="1" x14ac:dyDescent="0.2">
      <c r="A17" s="147" t="s">
        <v>54</v>
      </c>
      <c r="B17" s="148" t="s">
        <v>55</v>
      </c>
      <c r="C17" s="149">
        <f>'10 170203-1 Rek'!H48</f>
        <v>1867539</v>
      </c>
      <c r="D17" s="102" t="str">
        <f>'10 170203-1 Rek'!A55</f>
        <v>Přesun stavebních kapacit</v>
      </c>
      <c r="E17" s="153"/>
      <c r="F17" s="154"/>
      <c r="G17" s="149">
        <f>'10 170203-1 Rek'!I55</f>
        <v>0</v>
      </c>
    </row>
    <row r="18" spans="1:7" ht="15.95" customHeight="1" x14ac:dyDescent="0.2">
      <c r="A18" s="155" t="s">
        <v>56</v>
      </c>
      <c r="B18" s="156" t="s">
        <v>57</v>
      </c>
      <c r="C18" s="149">
        <f>'10 170203-1 Rek'!G48</f>
        <v>0</v>
      </c>
      <c r="D18" s="102" t="str">
        <f>'10 170203-1 Rek'!A56</f>
        <v>Mimostaveništní doprava</v>
      </c>
      <c r="E18" s="153"/>
      <c r="F18" s="154"/>
      <c r="G18" s="149">
        <f>'10 170203-1 Rek'!I56</f>
        <v>0</v>
      </c>
    </row>
    <row r="19" spans="1:7" ht="15.95" customHeight="1" x14ac:dyDescent="0.2">
      <c r="A19" s="157" t="s">
        <v>58</v>
      </c>
      <c r="B19" s="148"/>
      <c r="C19" s="149">
        <f>SUM(C15:C18)</f>
        <v>20788790.253659725</v>
      </c>
      <c r="D19" s="102" t="str">
        <f>'10 170203-1 Rek'!A57</f>
        <v>Zařízení staveniště</v>
      </c>
      <c r="E19" s="153"/>
      <c r="F19" s="154"/>
      <c r="G19" s="149">
        <f>'10 170203-1 Rek'!I57</f>
        <v>0</v>
      </c>
    </row>
    <row r="20" spans="1:7" ht="15.95" customHeight="1" x14ac:dyDescent="0.2">
      <c r="A20" s="157"/>
      <c r="B20" s="148"/>
      <c r="C20" s="149"/>
      <c r="D20" s="102" t="str">
        <f>'10 170203-1 Rek'!A58</f>
        <v>Provoz investora</v>
      </c>
      <c r="E20" s="153"/>
      <c r="F20" s="154"/>
      <c r="G20" s="149">
        <f>'10 170203-1 Rek'!I58</f>
        <v>0</v>
      </c>
    </row>
    <row r="21" spans="1:7" ht="15.95" customHeight="1" x14ac:dyDescent="0.2">
      <c r="A21" s="157" t="s">
        <v>29</v>
      </c>
      <c r="B21" s="148"/>
      <c r="C21" s="149">
        <f>'10 170203-1 Rek'!I48</f>
        <v>105600</v>
      </c>
      <c r="D21" s="102" t="str">
        <f>'10 170203-1 Rek'!A59</f>
        <v>Kompletační činnost (IČD)</v>
      </c>
      <c r="E21" s="153"/>
      <c r="F21" s="154"/>
      <c r="G21" s="149">
        <f>'10 170203-1 Rek'!I59</f>
        <v>0</v>
      </c>
    </row>
    <row r="22" spans="1:7" ht="15.95" customHeight="1" x14ac:dyDescent="0.2">
      <c r="A22" s="158" t="s">
        <v>59</v>
      </c>
      <c r="B22" s="128"/>
      <c r="C22" s="149">
        <f>C19+C21</f>
        <v>20894390.253659725</v>
      </c>
      <c r="D22" s="102" t="s">
        <v>60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7" t="s">
        <v>61</v>
      </c>
      <c r="B23" s="308"/>
      <c r="C23" s="159">
        <f>C22+G23</f>
        <v>20894390.253659725</v>
      </c>
      <c r="D23" s="160" t="s">
        <v>62</v>
      </c>
      <c r="E23" s="161"/>
      <c r="F23" s="162"/>
      <c r="G23" s="149">
        <f>'10 170203-1 Rek'!H61</f>
        <v>0</v>
      </c>
    </row>
    <row r="24" spans="1:7" x14ac:dyDescent="0.2">
      <c r="A24" s="163" t="s">
        <v>63</v>
      </c>
      <c r="B24" s="164"/>
      <c r="C24" s="165"/>
      <c r="D24" s="164" t="s">
        <v>64</v>
      </c>
      <c r="E24" s="164"/>
      <c r="F24" s="166" t="s">
        <v>65</v>
      </c>
      <c r="G24" s="167"/>
    </row>
    <row r="25" spans="1:7" x14ac:dyDescent="0.2">
      <c r="A25" s="158" t="s">
        <v>66</v>
      </c>
      <c r="B25" s="128"/>
      <c r="C25" s="168"/>
      <c r="D25" s="128" t="s">
        <v>66</v>
      </c>
      <c r="F25" s="169" t="s">
        <v>66</v>
      </c>
      <c r="G25" s="170"/>
    </row>
    <row r="26" spans="1:7" ht="37.5" customHeight="1" x14ac:dyDescent="0.2">
      <c r="A26" s="158" t="s">
        <v>67</v>
      </c>
      <c r="B26" s="171"/>
      <c r="C26" s="168"/>
      <c r="D26" s="128" t="s">
        <v>67</v>
      </c>
      <c r="F26" s="169" t="s">
        <v>67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68</v>
      </c>
      <c r="B28" s="128"/>
      <c r="C28" s="168"/>
      <c r="D28" s="169" t="s">
        <v>69</v>
      </c>
      <c r="E28" s="168"/>
      <c r="F28" s="173" t="s">
        <v>69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11</v>
      </c>
      <c r="B30" s="177"/>
      <c r="C30" s="178">
        <v>15</v>
      </c>
      <c r="D30" s="177" t="s">
        <v>70</v>
      </c>
      <c r="E30" s="179"/>
      <c r="F30" s="313">
        <f>C23-F32</f>
        <v>20894390.253659725</v>
      </c>
      <c r="G30" s="314"/>
    </row>
    <row r="31" spans="1:7" x14ac:dyDescent="0.2">
      <c r="A31" s="176" t="s">
        <v>71</v>
      </c>
      <c r="B31" s="177"/>
      <c r="C31" s="178">
        <f>C30</f>
        <v>15</v>
      </c>
      <c r="D31" s="177" t="s">
        <v>72</v>
      </c>
      <c r="E31" s="179"/>
      <c r="F31" s="313">
        <f>ROUND(PRODUCT(F30,C31/100),0)</f>
        <v>3134159</v>
      </c>
      <c r="G31" s="314"/>
    </row>
    <row r="32" spans="1:7" x14ac:dyDescent="0.2">
      <c r="A32" s="176" t="s">
        <v>11</v>
      </c>
      <c r="B32" s="177"/>
      <c r="C32" s="178">
        <v>0</v>
      </c>
      <c r="D32" s="177" t="s">
        <v>72</v>
      </c>
      <c r="E32" s="179"/>
      <c r="F32" s="313">
        <v>0</v>
      </c>
      <c r="G32" s="314"/>
    </row>
    <row r="33" spans="1:8" x14ac:dyDescent="0.2">
      <c r="A33" s="176" t="s">
        <v>71</v>
      </c>
      <c r="B33" s="180"/>
      <c r="C33" s="181">
        <f>C32</f>
        <v>0</v>
      </c>
      <c r="D33" s="177" t="s">
        <v>72</v>
      </c>
      <c r="E33" s="154"/>
      <c r="F33" s="313">
        <f>ROUND(PRODUCT(F32,C33/100),0)</f>
        <v>0</v>
      </c>
      <c r="G33" s="314"/>
    </row>
    <row r="34" spans="1:8" s="185" customFormat="1" ht="19.5" customHeight="1" thickBot="1" x14ac:dyDescent="0.3">
      <c r="A34" s="182" t="s">
        <v>73</v>
      </c>
      <c r="B34" s="183"/>
      <c r="C34" s="183"/>
      <c r="D34" s="183"/>
      <c r="E34" s="184"/>
      <c r="F34" s="315">
        <f>ROUND(SUM(F30:F33),0)</f>
        <v>24028549</v>
      </c>
      <c r="G34" s="316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7"/>
      <c r="C37" s="317"/>
      <c r="D37" s="317"/>
      <c r="E37" s="317"/>
      <c r="F37" s="317"/>
      <c r="G37" s="317"/>
      <c r="H37" s="1" t="s">
        <v>1</v>
      </c>
    </row>
    <row r="38" spans="1:8" ht="12.75" customHeight="1" x14ac:dyDescent="0.2">
      <c r="A38" s="186"/>
      <c r="B38" s="317"/>
      <c r="C38" s="317"/>
      <c r="D38" s="317"/>
      <c r="E38" s="317"/>
      <c r="F38" s="317"/>
      <c r="G38" s="317"/>
      <c r="H38" s="1" t="s">
        <v>1</v>
      </c>
    </row>
    <row r="39" spans="1:8" x14ac:dyDescent="0.2">
      <c r="A39" s="186"/>
      <c r="B39" s="317"/>
      <c r="C39" s="317"/>
      <c r="D39" s="317"/>
      <c r="E39" s="317"/>
      <c r="F39" s="317"/>
      <c r="G39" s="317"/>
      <c r="H39" s="1" t="s">
        <v>1</v>
      </c>
    </row>
    <row r="40" spans="1:8" x14ac:dyDescent="0.2">
      <c r="A40" s="186"/>
      <c r="B40" s="317"/>
      <c r="C40" s="317"/>
      <c r="D40" s="317"/>
      <c r="E40" s="317"/>
      <c r="F40" s="317"/>
      <c r="G40" s="317"/>
      <c r="H40" s="1" t="s">
        <v>1</v>
      </c>
    </row>
    <row r="41" spans="1:8" x14ac:dyDescent="0.2">
      <c r="A41" s="186"/>
      <c r="B41" s="317"/>
      <c r="C41" s="317"/>
      <c r="D41" s="317"/>
      <c r="E41" s="317"/>
      <c r="F41" s="317"/>
      <c r="G41" s="317"/>
      <c r="H41" s="1" t="s">
        <v>1</v>
      </c>
    </row>
    <row r="42" spans="1:8" x14ac:dyDescent="0.2">
      <c r="A42" s="186"/>
      <c r="B42" s="317"/>
      <c r="C42" s="317"/>
      <c r="D42" s="317"/>
      <c r="E42" s="317"/>
      <c r="F42" s="317"/>
      <c r="G42" s="317"/>
      <c r="H42" s="1" t="s">
        <v>1</v>
      </c>
    </row>
    <row r="43" spans="1:8" x14ac:dyDescent="0.2">
      <c r="A43" s="186"/>
      <c r="B43" s="317"/>
      <c r="C43" s="317"/>
      <c r="D43" s="317"/>
      <c r="E43" s="317"/>
      <c r="F43" s="317"/>
      <c r="G43" s="317"/>
      <c r="H43" s="1" t="s">
        <v>1</v>
      </c>
    </row>
    <row r="44" spans="1:8" ht="12.75" customHeight="1" x14ac:dyDescent="0.2">
      <c r="A44" s="186"/>
      <c r="B44" s="317"/>
      <c r="C44" s="317"/>
      <c r="D44" s="317"/>
      <c r="E44" s="317"/>
      <c r="F44" s="317"/>
      <c r="G44" s="317"/>
      <c r="H44" s="1" t="s">
        <v>1</v>
      </c>
    </row>
    <row r="45" spans="1:8" ht="12.75" customHeight="1" x14ac:dyDescent="0.2">
      <c r="A45" s="186"/>
      <c r="B45" s="317"/>
      <c r="C45" s="317"/>
      <c r="D45" s="317"/>
      <c r="E45" s="317"/>
      <c r="F45" s="317"/>
      <c r="G45" s="317"/>
      <c r="H45" s="1" t="s">
        <v>1</v>
      </c>
    </row>
    <row r="46" spans="1:8" x14ac:dyDescent="0.2">
      <c r="B46" s="312"/>
      <c r="C46" s="312"/>
      <c r="D46" s="312"/>
      <c r="E46" s="312"/>
      <c r="F46" s="312"/>
      <c r="G46" s="312"/>
    </row>
    <row r="47" spans="1:8" x14ac:dyDescent="0.2">
      <c r="B47" s="312"/>
      <c r="C47" s="312"/>
      <c r="D47" s="312"/>
      <c r="E47" s="312"/>
      <c r="F47" s="312"/>
      <c r="G47" s="312"/>
    </row>
    <row r="48" spans="1:8" x14ac:dyDescent="0.2">
      <c r="B48" s="312"/>
      <c r="C48" s="312"/>
      <c r="D48" s="312"/>
      <c r="E48" s="312"/>
      <c r="F48" s="312"/>
      <c r="G48" s="312"/>
    </row>
    <row r="49" spans="2:7" x14ac:dyDescent="0.2">
      <c r="B49" s="312"/>
      <c r="C49" s="312"/>
      <c r="D49" s="312"/>
      <c r="E49" s="312"/>
      <c r="F49" s="312"/>
      <c r="G49" s="312"/>
    </row>
    <row r="50" spans="2:7" x14ac:dyDescent="0.2">
      <c r="B50" s="312"/>
      <c r="C50" s="312"/>
      <c r="D50" s="312"/>
      <c r="E50" s="312"/>
      <c r="F50" s="312"/>
      <c r="G50" s="312"/>
    </row>
    <row r="51" spans="2:7" x14ac:dyDescent="0.2">
      <c r="B51" s="312"/>
      <c r="C51" s="312"/>
      <c r="D51" s="312"/>
      <c r="E51" s="312"/>
      <c r="F51" s="312"/>
      <c r="G51" s="312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112"/>
  <sheetViews>
    <sheetView topLeftCell="A13"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8" t="s">
        <v>2</v>
      </c>
      <c r="B1" s="319"/>
      <c r="C1" s="187" t="s">
        <v>105</v>
      </c>
      <c r="D1" s="188"/>
      <c r="E1" s="189"/>
      <c r="F1" s="188"/>
      <c r="G1" s="190" t="s">
        <v>75</v>
      </c>
      <c r="H1" s="191" t="s">
        <v>109</v>
      </c>
      <c r="I1" s="192"/>
    </row>
    <row r="2" spans="1:9" ht="13.5" thickBot="1" x14ac:dyDescent="0.25">
      <c r="A2" s="320" t="s">
        <v>76</v>
      </c>
      <c r="B2" s="321"/>
      <c r="C2" s="193" t="s">
        <v>108</v>
      </c>
      <c r="D2" s="194"/>
      <c r="E2" s="195"/>
      <c r="F2" s="194"/>
      <c r="G2" s="322" t="s">
        <v>110</v>
      </c>
      <c r="H2" s="323"/>
      <c r="I2" s="324"/>
    </row>
    <row r="3" spans="1:9" ht="13.5" thickTop="1" x14ac:dyDescent="0.2">
      <c r="F3" s="128"/>
    </row>
    <row r="4" spans="1:9" ht="19.5" customHeight="1" x14ac:dyDescent="0.25">
      <c r="A4" s="196" t="s">
        <v>77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78</v>
      </c>
      <c r="C6" s="200"/>
      <c r="D6" s="201"/>
      <c r="E6" s="202" t="s">
        <v>25</v>
      </c>
      <c r="F6" s="203" t="s">
        <v>26</v>
      </c>
      <c r="G6" s="203" t="s">
        <v>27</v>
      </c>
      <c r="H6" s="203" t="s">
        <v>28</v>
      </c>
      <c r="I6" s="204" t="s">
        <v>29</v>
      </c>
    </row>
    <row r="7" spans="1:9" s="128" customFormat="1" x14ac:dyDescent="0.2">
      <c r="A7" s="294" t="str">
        <f>'10 170203-1 Pol'!B7</f>
        <v>01</v>
      </c>
      <c r="B7" s="62" t="str">
        <f>'10 170203-1 Pol'!C7</f>
        <v>VON - Vedlejší a ostatní náklady</v>
      </c>
      <c r="D7" s="205"/>
      <c r="E7" s="295">
        <f>'10 170203-1 Pol'!BA45</f>
        <v>308000</v>
      </c>
      <c r="F7" s="296">
        <f>'10 170203-1 Pol'!BB45</f>
        <v>0</v>
      </c>
      <c r="G7" s="296">
        <f>'10 170203-1 Pol'!BC45</f>
        <v>0</v>
      </c>
      <c r="H7" s="296">
        <f>'10 170203-1 Pol'!BD45</f>
        <v>0</v>
      </c>
      <c r="I7" s="297">
        <f>'10 170203-1 Pol'!BE45</f>
        <v>0</v>
      </c>
    </row>
    <row r="8" spans="1:9" s="128" customFormat="1" x14ac:dyDescent="0.2">
      <c r="A8" s="294" t="str">
        <f>'10 170203-1 Pol'!B46</f>
        <v>1</v>
      </c>
      <c r="B8" s="62" t="str">
        <f>'10 170203-1 Pol'!C46</f>
        <v>Zemní práce</v>
      </c>
      <c r="D8" s="205"/>
      <c r="E8" s="295">
        <f>'10 170203-1 Pol'!BA145</f>
        <v>607779.74349999998</v>
      </c>
      <c r="F8" s="296">
        <f>'10 170203-1 Pol'!BB145</f>
        <v>0</v>
      </c>
      <c r="G8" s="296">
        <f>'10 170203-1 Pol'!BC145</f>
        <v>0</v>
      </c>
      <c r="H8" s="296">
        <f>'10 170203-1 Pol'!BD145</f>
        <v>0</v>
      </c>
      <c r="I8" s="297">
        <f>'10 170203-1 Pol'!BE145</f>
        <v>0</v>
      </c>
    </row>
    <row r="9" spans="1:9" s="128" customFormat="1" x14ac:dyDescent="0.2">
      <c r="A9" s="294" t="str">
        <f>'10 170203-1 Pol'!B146</f>
        <v>2</v>
      </c>
      <c r="B9" s="62" t="str">
        <f>'10 170203-1 Pol'!C146</f>
        <v>Základy a zvláštní zakládání</v>
      </c>
      <c r="D9" s="205"/>
      <c r="E9" s="295">
        <f>'10 170203-1 Pol'!BA215</f>
        <v>317941.70510000008</v>
      </c>
      <c r="F9" s="296">
        <f>'10 170203-1 Pol'!BB215</f>
        <v>0</v>
      </c>
      <c r="G9" s="296">
        <f>'10 170203-1 Pol'!BC215</f>
        <v>0</v>
      </c>
      <c r="H9" s="296">
        <f>'10 170203-1 Pol'!BD215</f>
        <v>0</v>
      </c>
      <c r="I9" s="297">
        <f>'10 170203-1 Pol'!BE215</f>
        <v>0</v>
      </c>
    </row>
    <row r="10" spans="1:9" s="128" customFormat="1" x14ac:dyDescent="0.2">
      <c r="A10" s="294" t="str">
        <f>'10 170203-1 Pol'!B216</f>
        <v>21</v>
      </c>
      <c r="B10" s="62" t="str">
        <f>'10 170203-1 Pol'!C216</f>
        <v>Úprava podloží a základ.spáry</v>
      </c>
      <c r="D10" s="205"/>
      <c r="E10" s="295">
        <f>'10 170203-1 Pol'!BA246</f>
        <v>98174.488399999987</v>
      </c>
      <c r="F10" s="296">
        <f>'10 170203-1 Pol'!BB246</f>
        <v>0</v>
      </c>
      <c r="G10" s="296">
        <f>'10 170203-1 Pol'!BC246</f>
        <v>0</v>
      </c>
      <c r="H10" s="296">
        <f>'10 170203-1 Pol'!BD246</f>
        <v>0</v>
      </c>
      <c r="I10" s="297">
        <f>'10 170203-1 Pol'!BE246</f>
        <v>0</v>
      </c>
    </row>
    <row r="11" spans="1:9" s="128" customFormat="1" x14ac:dyDescent="0.2">
      <c r="A11" s="294" t="str">
        <f>'10 170203-1 Pol'!B247</f>
        <v>3</v>
      </c>
      <c r="B11" s="62" t="str">
        <f>'10 170203-1 Pol'!C247</f>
        <v>Svislé a kompletní konstrukce</v>
      </c>
      <c r="D11" s="205"/>
      <c r="E11" s="295">
        <f>'10 170203-1 Pol'!BA312</f>
        <v>785512.80629999994</v>
      </c>
      <c r="F11" s="296">
        <f>'10 170203-1 Pol'!BB312</f>
        <v>0</v>
      </c>
      <c r="G11" s="296">
        <f>'10 170203-1 Pol'!BC312</f>
        <v>0</v>
      </c>
      <c r="H11" s="296">
        <f>'10 170203-1 Pol'!BD312</f>
        <v>0</v>
      </c>
      <c r="I11" s="297">
        <f>'10 170203-1 Pol'!BE312</f>
        <v>0</v>
      </c>
    </row>
    <row r="12" spans="1:9" s="128" customFormat="1" x14ac:dyDescent="0.2">
      <c r="A12" s="294" t="str">
        <f>'10 170203-1 Pol'!B313</f>
        <v>314</v>
      </c>
      <c r="B12" s="62" t="str">
        <f>'10 170203-1 Pol'!C313</f>
        <v>Komíny</v>
      </c>
      <c r="D12" s="205"/>
      <c r="E12" s="295">
        <f>'10 170203-1 Pol'!BA319</f>
        <v>105281.97</v>
      </c>
      <c r="F12" s="296">
        <f>'10 170203-1 Pol'!BB319</f>
        <v>0</v>
      </c>
      <c r="G12" s="296">
        <f>'10 170203-1 Pol'!BC319</f>
        <v>0</v>
      </c>
      <c r="H12" s="296">
        <f>'10 170203-1 Pol'!BD319</f>
        <v>0</v>
      </c>
      <c r="I12" s="297">
        <f>'10 170203-1 Pol'!BE319</f>
        <v>0</v>
      </c>
    </row>
    <row r="13" spans="1:9" s="128" customFormat="1" x14ac:dyDescent="0.2">
      <c r="A13" s="294" t="str">
        <f>'10 170203-1 Pol'!B320</f>
        <v>33</v>
      </c>
      <c r="B13" s="62" t="str">
        <f>'10 170203-1 Pol'!C320</f>
        <v>Sloupy a pilíře,stožáry,stojky</v>
      </c>
      <c r="D13" s="205"/>
      <c r="E13" s="295">
        <f>'10 170203-1 Pol'!BA327</f>
        <v>116690.65419999999</v>
      </c>
      <c r="F13" s="296">
        <f>'10 170203-1 Pol'!BB327</f>
        <v>0</v>
      </c>
      <c r="G13" s="296">
        <f>'10 170203-1 Pol'!BC327</f>
        <v>0</v>
      </c>
      <c r="H13" s="296">
        <f>'10 170203-1 Pol'!BD327</f>
        <v>0</v>
      </c>
      <c r="I13" s="297">
        <f>'10 170203-1 Pol'!BE327</f>
        <v>0</v>
      </c>
    </row>
    <row r="14" spans="1:9" s="128" customFormat="1" x14ac:dyDescent="0.2">
      <c r="A14" s="294" t="str">
        <f>'10 170203-1 Pol'!B328</f>
        <v>342</v>
      </c>
      <c r="B14" s="62" t="str">
        <f>'10 170203-1 Pol'!C328</f>
        <v>Sádrokartonové konstrukce</v>
      </c>
      <c r="D14" s="205"/>
      <c r="E14" s="295">
        <f>'10 170203-1 Pol'!BA372</f>
        <v>459863.39</v>
      </c>
      <c r="F14" s="296">
        <f>'10 170203-1 Pol'!BB372</f>
        <v>0</v>
      </c>
      <c r="G14" s="296">
        <f>'10 170203-1 Pol'!BC372</f>
        <v>0</v>
      </c>
      <c r="H14" s="296">
        <f>'10 170203-1 Pol'!BD372</f>
        <v>0</v>
      </c>
      <c r="I14" s="297">
        <f>'10 170203-1 Pol'!BE372</f>
        <v>0</v>
      </c>
    </row>
    <row r="15" spans="1:9" s="128" customFormat="1" x14ac:dyDescent="0.2">
      <c r="A15" s="294" t="str">
        <f>'10 170203-1 Pol'!B373</f>
        <v>4</v>
      </c>
      <c r="B15" s="62" t="str">
        <f>'10 170203-1 Pol'!C373</f>
        <v>Vodorovné konstrukce</v>
      </c>
      <c r="D15" s="205"/>
      <c r="E15" s="295">
        <f>'10 170203-1 Pol'!BA445</f>
        <v>173612.54550000001</v>
      </c>
      <c r="F15" s="296">
        <f>'10 170203-1 Pol'!BB445</f>
        <v>0</v>
      </c>
      <c r="G15" s="296">
        <f>'10 170203-1 Pol'!BC445</f>
        <v>0</v>
      </c>
      <c r="H15" s="296">
        <f>'10 170203-1 Pol'!BD445</f>
        <v>0</v>
      </c>
      <c r="I15" s="297">
        <f>'10 170203-1 Pol'!BE445</f>
        <v>0</v>
      </c>
    </row>
    <row r="16" spans="1:9" s="128" customFormat="1" x14ac:dyDescent="0.2">
      <c r="A16" s="294" t="str">
        <f>'10 170203-1 Pol'!B446</f>
        <v>41</v>
      </c>
      <c r="B16" s="62" t="str">
        <f>'10 170203-1 Pol'!C446</f>
        <v>Stropy a stropní konstrukce</v>
      </c>
      <c r="D16" s="205"/>
      <c r="E16" s="295">
        <f>'10 170203-1 Pol'!BA469</f>
        <v>761127.25499999989</v>
      </c>
      <c r="F16" s="296">
        <f>'10 170203-1 Pol'!BB469</f>
        <v>0</v>
      </c>
      <c r="G16" s="296">
        <f>'10 170203-1 Pol'!BC469</f>
        <v>0</v>
      </c>
      <c r="H16" s="296">
        <f>'10 170203-1 Pol'!BD469</f>
        <v>0</v>
      </c>
      <c r="I16" s="297">
        <f>'10 170203-1 Pol'!BE469</f>
        <v>0</v>
      </c>
    </row>
    <row r="17" spans="1:9" s="128" customFormat="1" x14ac:dyDescent="0.2">
      <c r="A17" s="294" t="str">
        <f>'10 170203-1 Pol'!B470</f>
        <v>43</v>
      </c>
      <c r="B17" s="62" t="str">
        <f>'10 170203-1 Pol'!C470</f>
        <v>Schodiště</v>
      </c>
      <c r="D17" s="205"/>
      <c r="E17" s="295">
        <f>'10 170203-1 Pol'!BA492</f>
        <v>48827.020300000004</v>
      </c>
      <c r="F17" s="296">
        <f>'10 170203-1 Pol'!BB492</f>
        <v>0</v>
      </c>
      <c r="G17" s="296">
        <f>'10 170203-1 Pol'!BC492</f>
        <v>0</v>
      </c>
      <c r="H17" s="296">
        <f>'10 170203-1 Pol'!BD492</f>
        <v>0</v>
      </c>
      <c r="I17" s="297">
        <f>'10 170203-1 Pol'!BE492</f>
        <v>0</v>
      </c>
    </row>
    <row r="18" spans="1:9" s="128" customFormat="1" x14ac:dyDescent="0.2">
      <c r="A18" s="294" t="str">
        <f>'10 170203-1 Pol'!B493</f>
        <v>61</v>
      </c>
      <c r="B18" s="62" t="str">
        <f>'10 170203-1 Pol'!C493</f>
        <v>Upravy povrchů vnitřní</v>
      </c>
      <c r="D18" s="205"/>
      <c r="E18" s="295">
        <f>'10 170203-1 Pol'!BA579</f>
        <v>614785.26450000005</v>
      </c>
      <c r="F18" s="296">
        <f>'10 170203-1 Pol'!BB579</f>
        <v>0</v>
      </c>
      <c r="G18" s="296">
        <f>'10 170203-1 Pol'!BC579</f>
        <v>0</v>
      </c>
      <c r="H18" s="296">
        <f>'10 170203-1 Pol'!BD579</f>
        <v>0</v>
      </c>
      <c r="I18" s="297">
        <f>'10 170203-1 Pol'!BE579</f>
        <v>0</v>
      </c>
    </row>
    <row r="19" spans="1:9" s="128" customFormat="1" x14ac:dyDescent="0.2">
      <c r="A19" s="294" t="str">
        <f>'10 170203-1 Pol'!B580</f>
        <v>62</v>
      </c>
      <c r="B19" s="62" t="str">
        <f>'10 170203-1 Pol'!C580</f>
        <v>Úpravy povrchů vnější</v>
      </c>
      <c r="D19" s="205"/>
      <c r="E19" s="295">
        <f>'10 170203-1 Pol'!BA686</f>
        <v>1554649.2312999999</v>
      </c>
      <c r="F19" s="296">
        <f>'10 170203-1 Pol'!BB686</f>
        <v>0</v>
      </c>
      <c r="G19" s="296">
        <f>'10 170203-1 Pol'!BC686</f>
        <v>0</v>
      </c>
      <c r="H19" s="296">
        <f>'10 170203-1 Pol'!BD686</f>
        <v>0</v>
      </c>
      <c r="I19" s="297">
        <f>'10 170203-1 Pol'!BE686</f>
        <v>0</v>
      </c>
    </row>
    <row r="20" spans="1:9" s="128" customFormat="1" x14ac:dyDescent="0.2">
      <c r="A20" s="294" t="str">
        <f>'10 170203-1 Pol'!B687</f>
        <v>63</v>
      </c>
      <c r="B20" s="62" t="str">
        <f>'10 170203-1 Pol'!C687</f>
        <v>Podlahy a podlahové konstrukce</v>
      </c>
      <c r="D20" s="205"/>
      <c r="E20" s="295">
        <f>'10 170203-1 Pol'!BA707</f>
        <v>162436.18369999999</v>
      </c>
      <c r="F20" s="296">
        <f>'10 170203-1 Pol'!BB707</f>
        <v>0</v>
      </c>
      <c r="G20" s="296">
        <f>'10 170203-1 Pol'!BC707</f>
        <v>0</v>
      </c>
      <c r="H20" s="296">
        <f>'10 170203-1 Pol'!BD707</f>
        <v>0</v>
      </c>
      <c r="I20" s="297">
        <f>'10 170203-1 Pol'!BE707</f>
        <v>0</v>
      </c>
    </row>
    <row r="21" spans="1:9" s="128" customFormat="1" x14ac:dyDescent="0.2">
      <c r="A21" s="294" t="str">
        <f>'10 170203-1 Pol'!B708</f>
        <v>64</v>
      </c>
      <c r="B21" s="62" t="str">
        <f>'10 170203-1 Pol'!C708</f>
        <v>Výplně otvorů</v>
      </c>
      <c r="D21" s="205"/>
      <c r="E21" s="295">
        <f>'10 170203-1 Pol'!BA730</f>
        <v>109550</v>
      </c>
      <c r="F21" s="296">
        <f>'10 170203-1 Pol'!BB730</f>
        <v>0</v>
      </c>
      <c r="G21" s="296">
        <f>'10 170203-1 Pol'!BC730</f>
        <v>0</v>
      </c>
      <c r="H21" s="296">
        <f>'10 170203-1 Pol'!BD730</f>
        <v>0</v>
      </c>
      <c r="I21" s="297">
        <f>'10 170203-1 Pol'!BE730</f>
        <v>0</v>
      </c>
    </row>
    <row r="22" spans="1:9" s="128" customFormat="1" x14ac:dyDescent="0.2">
      <c r="A22" s="294" t="str">
        <f>'10 170203-1 Pol'!B731</f>
        <v>8</v>
      </c>
      <c r="B22" s="62" t="str">
        <f>'10 170203-1 Pol'!C731</f>
        <v>Trubní vedení, kanalizace</v>
      </c>
      <c r="D22" s="205"/>
      <c r="E22" s="295">
        <f>'10 170203-1 Pol'!BA750</f>
        <v>92130</v>
      </c>
      <c r="F22" s="296">
        <f>'10 170203-1 Pol'!BB750</f>
        <v>0</v>
      </c>
      <c r="G22" s="296">
        <f>'10 170203-1 Pol'!BC750</f>
        <v>0</v>
      </c>
      <c r="H22" s="296">
        <f>'10 170203-1 Pol'!BD750</f>
        <v>0</v>
      </c>
      <c r="I22" s="297">
        <f>'10 170203-1 Pol'!BE750</f>
        <v>0</v>
      </c>
    </row>
    <row r="23" spans="1:9" s="128" customFormat="1" x14ac:dyDescent="0.2">
      <c r="A23" s="294" t="str">
        <f>'10 170203-1 Pol'!B751</f>
        <v>89</v>
      </c>
      <c r="B23" s="62" t="str">
        <f>'10 170203-1 Pol'!C751</f>
        <v>Ostatní konstrukce na trubním vedení</v>
      </c>
      <c r="D23" s="205"/>
      <c r="E23" s="295">
        <f>'10 170203-1 Pol'!BA768</f>
        <v>87378</v>
      </c>
      <c r="F23" s="296">
        <f>'10 170203-1 Pol'!BB768</f>
        <v>0</v>
      </c>
      <c r="G23" s="296">
        <f>'10 170203-1 Pol'!BC768</f>
        <v>0</v>
      </c>
      <c r="H23" s="296">
        <f>'10 170203-1 Pol'!BD768</f>
        <v>0</v>
      </c>
      <c r="I23" s="297">
        <f>'10 170203-1 Pol'!BE768</f>
        <v>0</v>
      </c>
    </row>
    <row r="24" spans="1:9" s="128" customFormat="1" x14ac:dyDescent="0.2">
      <c r="A24" s="294" t="str">
        <f>'10 170203-1 Pol'!B769</f>
        <v>900</v>
      </c>
      <c r="B24" s="62" t="str">
        <f>'10 170203-1 Pol'!C769</f>
        <v>Hodinové zúčtovací sazby</v>
      </c>
      <c r="D24" s="205"/>
      <c r="E24" s="295">
        <f>'10 170203-1 Pol'!BA776</f>
        <v>0</v>
      </c>
      <c r="F24" s="296">
        <f>'10 170203-1 Pol'!BB776</f>
        <v>0</v>
      </c>
      <c r="G24" s="296">
        <f>'10 170203-1 Pol'!BC776</f>
        <v>0</v>
      </c>
      <c r="H24" s="296">
        <f>'10 170203-1 Pol'!BD776</f>
        <v>0</v>
      </c>
      <c r="I24" s="297">
        <f>'10 170203-1 Pol'!BE776</f>
        <v>105600</v>
      </c>
    </row>
    <row r="25" spans="1:9" s="128" customFormat="1" x14ac:dyDescent="0.2">
      <c r="A25" s="294" t="str">
        <f>'10 170203-1 Pol'!B777</f>
        <v>94</v>
      </c>
      <c r="B25" s="62" t="str">
        <f>'10 170203-1 Pol'!C777</f>
        <v>Lešení a stavební výtahy</v>
      </c>
      <c r="D25" s="205"/>
      <c r="E25" s="295">
        <f>'10 170203-1 Pol'!BA801</f>
        <v>249237.66399999996</v>
      </c>
      <c r="F25" s="296">
        <f>'10 170203-1 Pol'!BB801</f>
        <v>0</v>
      </c>
      <c r="G25" s="296">
        <f>'10 170203-1 Pol'!BC801</f>
        <v>0</v>
      </c>
      <c r="H25" s="296">
        <f>'10 170203-1 Pol'!BD801</f>
        <v>0</v>
      </c>
      <c r="I25" s="297">
        <f>'10 170203-1 Pol'!BE801</f>
        <v>0</v>
      </c>
    </row>
    <row r="26" spans="1:9" s="128" customFormat="1" x14ac:dyDescent="0.2">
      <c r="A26" s="294" t="str">
        <f>'10 170203-1 Pol'!B802</f>
        <v>95</v>
      </c>
      <c r="B26" s="62" t="str">
        <f>'10 170203-1 Pol'!C802</f>
        <v>Dokončovací konstrukce na pozemních stavbách</v>
      </c>
      <c r="D26" s="205"/>
      <c r="E26" s="295">
        <f>'10 170203-1 Pol'!BA839</f>
        <v>96325.400000000009</v>
      </c>
      <c r="F26" s="296">
        <f>'10 170203-1 Pol'!BB839</f>
        <v>0</v>
      </c>
      <c r="G26" s="296">
        <f>'10 170203-1 Pol'!BC839</f>
        <v>0</v>
      </c>
      <c r="H26" s="296">
        <f>'10 170203-1 Pol'!BD839</f>
        <v>0</v>
      </c>
      <c r="I26" s="297">
        <f>'10 170203-1 Pol'!BE839</f>
        <v>0</v>
      </c>
    </row>
    <row r="27" spans="1:9" s="128" customFormat="1" x14ac:dyDescent="0.2">
      <c r="A27" s="294" t="str">
        <f>'10 170203-1 Pol'!B840</f>
        <v>96</v>
      </c>
      <c r="B27" s="62" t="str">
        <f>'10 170203-1 Pol'!C840</f>
        <v>Bourání konstrukcí</v>
      </c>
      <c r="D27" s="205"/>
      <c r="E27" s="295">
        <f>'10 170203-1 Pol'!BA1063</f>
        <v>708993.10240000009</v>
      </c>
      <c r="F27" s="296">
        <f>'10 170203-1 Pol'!BB1063</f>
        <v>0</v>
      </c>
      <c r="G27" s="296">
        <f>'10 170203-1 Pol'!BC1063</f>
        <v>0</v>
      </c>
      <c r="H27" s="296">
        <f>'10 170203-1 Pol'!BD1063</f>
        <v>0</v>
      </c>
      <c r="I27" s="297">
        <f>'10 170203-1 Pol'!BE1063</f>
        <v>0</v>
      </c>
    </row>
    <row r="28" spans="1:9" s="128" customFormat="1" x14ac:dyDescent="0.2">
      <c r="A28" s="294" t="str">
        <f>'10 170203-1 Pol'!B1064</f>
        <v>99</v>
      </c>
      <c r="B28" s="62" t="str">
        <f>'10 170203-1 Pol'!C1064</f>
        <v>Staveništní přesun hmot</v>
      </c>
      <c r="D28" s="205"/>
      <c r="E28" s="295">
        <f>'10 170203-1 Pol'!BA1066</f>
        <v>718930.15480048</v>
      </c>
      <c r="F28" s="296">
        <f>'10 170203-1 Pol'!BB1066</f>
        <v>0</v>
      </c>
      <c r="G28" s="296">
        <f>'10 170203-1 Pol'!BC1066</f>
        <v>0</v>
      </c>
      <c r="H28" s="296">
        <f>'10 170203-1 Pol'!BD1066</f>
        <v>0</v>
      </c>
      <c r="I28" s="297">
        <f>'10 170203-1 Pol'!BE1066</f>
        <v>0</v>
      </c>
    </row>
    <row r="29" spans="1:9" s="128" customFormat="1" x14ac:dyDescent="0.2">
      <c r="A29" s="294" t="str">
        <f>'10 170203-1 Pol'!B1067</f>
        <v>711</v>
      </c>
      <c r="B29" s="62" t="str">
        <f>'10 170203-1 Pol'!C1067</f>
        <v>Izolace proti vodě</v>
      </c>
      <c r="D29" s="205"/>
      <c r="E29" s="295">
        <f>'10 170203-1 Pol'!BA1117</f>
        <v>0</v>
      </c>
      <c r="F29" s="296">
        <f>'10 170203-1 Pol'!BB1117</f>
        <v>173016.83175000001</v>
      </c>
      <c r="G29" s="296">
        <f>'10 170203-1 Pol'!BC1117</f>
        <v>0</v>
      </c>
      <c r="H29" s="296">
        <f>'10 170203-1 Pol'!BD1117</f>
        <v>0</v>
      </c>
      <c r="I29" s="297">
        <f>'10 170203-1 Pol'!BE1117</f>
        <v>0</v>
      </c>
    </row>
    <row r="30" spans="1:9" s="128" customFormat="1" x14ac:dyDescent="0.2">
      <c r="A30" s="294" t="str">
        <f>'10 170203-1 Pol'!B1118</f>
        <v>713</v>
      </c>
      <c r="B30" s="62" t="str">
        <f>'10 170203-1 Pol'!C1118</f>
        <v>Izolace tepelné</v>
      </c>
      <c r="D30" s="205"/>
      <c r="E30" s="295">
        <f>'10 170203-1 Pol'!BA1220</f>
        <v>0</v>
      </c>
      <c r="F30" s="296">
        <f>'10 170203-1 Pol'!BB1220</f>
        <v>529243.58050799998</v>
      </c>
      <c r="G30" s="296">
        <f>'10 170203-1 Pol'!BC1220</f>
        <v>0</v>
      </c>
      <c r="H30" s="296">
        <f>'10 170203-1 Pol'!BD1220</f>
        <v>0</v>
      </c>
      <c r="I30" s="297">
        <f>'10 170203-1 Pol'!BE1220</f>
        <v>0</v>
      </c>
    </row>
    <row r="31" spans="1:9" s="128" customFormat="1" x14ac:dyDescent="0.2">
      <c r="A31" s="294" t="str">
        <f>'10 170203-1 Pol'!B1221</f>
        <v>720</v>
      </c>
      <c r="B31" s="62" t="str">
        <f>'10 170203-1 Pol'!C1221</f>
        <v>Zdravotechnická instalace</v>
      </c>
      <c r="D31" s="205"/>
      <c r="E31" s="295">
        <f>'10 170203-1 Pol'!BA1223</f>
        <v>0</v>
      </c>
      <c r="F31" s="296">
        <f>'10 170203-1 Pol'!BB1223</f>
        <v>1477808</v>
      </c>
      <c r="G31" s="296">
        <f>'10 170203-1 Pol'!BC1223</f>
        <v>0</v>
      </c>
      <c r="H31" s="296">
        <f>'10 170203-1 Pol'!BD1223</f>
        <v>0</v>
      </c>
      <c r="I31" s="297">
        <f>'10 170203-1 Pol'!BE1223</f>
        <v>0</v>
      </c>
    </row>
    <row r="32" spans="1:9" s="128" customFormat="1" x14ac:dyDescent="0.2">
      <c r="A32" s="294" t="str">
        <f>'10 170203-1 Pol'!B1224</f>
        <v>722</v>
      </c>
      <c r="B32" s="62" t="str">
        <f>'10 170203-1 Pol'!C1224</f>
        <v>Přípojka vody</v>
      </c>
      <c r="D32" s="205"/>
      <c r="E32" s="295">
        <f>'10 170203-1 Pol'!BA1234</f>
        <v>0</v>
      </c>
      <c r="F32" s="296">
        <f>'10 170203-1 Pol'!BB1234</f>
        <v>30708.5052</v>
      </c>
      <c r="G32" s="296">
        <f>'10 170203-1 Pol'!BC1234</f>
        <v>0</v>
      </c>
      <c r="H32" s="296">
        <f>'10 170203-1 Pol'!BD1234</f>
        <v>0</v>
      </c>
      <c r="I32" s="297">
        <f>'10 170203-1 Pol'!BE1234</f>
        <v>0</v>
      </c>
    </row>
    <row r="33" spans="1:9" s="128" customFormat="1" x14ac:dyDescent="0.2">
      <c r="A33" s="294" t="str">
        <f>'10 170203-1 Pol'!B1235</f>
        <v>723</v>
      </c>
      <c r="B33" s="62" t="str">
        <f>'10 170203-1 Pol'!C1235</f>
        <v>Plynovod</v>
      </c>
      <c r="D33" s="205"/>
      <c r="E33" s="295">
        <f>'10 170203-1 Pol'!BA1237</f>
        <v>0</v>
      </c>
      <c r="F33" s="296">
        <f>'10 170203-1 Pol'!BB1237</f>
        <v>27354</v>
      </c>
      <c r="G33" s="296">
        <f>'10 170203-1 Pol'!BC1237</f>
        <v>0</v>
      </c>
      <c r="H33" s="296">
        <f>'10 170203-1 Pol'!BD1237</f>
        <v>0</v>
      </c>
      <c r="I33" s="297">
        <f>'10 170203-1 Pol'!BE1237</f>
        <v>0</v>
      </c>
    </row>
    <row r="34" spans="1:9" s="128" customFormat="1" x14ac:dyDescent="0.2">
      <c r="A34" s="294" t="str">
        <f>'10 170203-1 Pol'!B1238</f>
        <v>730</v>
      </c>
      <c r="B34" s="62" t="str">
        <f>'10 170203-1 Pol'!C1238</f>
        <v>Ústřední vytápění</v>
      </c>
      <c r="D34" s="205"/>
      <c r="E34" s="295">
        <f>'10 170203-1 Pol'!BA1240</f>
        <v>0</v>
      </c>
      <c r="F34" s="296">
        <f>'10 170203-1 Pol'!BB1240</f>
        <v>1452664</v>
      </c>
      <c r="G34" s="296">
        <f>'10 170203-1 Pol'!BC1240</f>
        <v>0</v>
      </c>
      <c r="H34" s="296">
        <f>'10 170203-1 Pol'!BD1240</f>
        <v>0</v>
      </c>
      <c r="I34" s="297">
        <f>'10 170203-1 Pol'!BE1240</f>
        <v>0</v>
      </c>
    </row>
    <row r="35" spans="1:9" s="128" customFormat="1" x14ac:dyDescent="0.2">
      <c r="A35" s="294" t="str">
        <f>'10 170203-1 Pol'!B1241</f>
        <v>762</v>
      </c>
      <c r="B35" s="62" t="str">
        <f>'10 170203-1 Pol'!C1241</f>
        <v>Konstrukce tesařské</v>
      </c>
      <c r="D35" s="205"/>
      <c r="E35" s="295">
        <f>'10 170203-1 Pol'!BA1344</f>
        <v>0</v>
      </c>
      <c r="F35" s="296">
        <f>'10 170203-1 Pol'!BB1344</f>
        <v>1334959.8019999999</v>
      </c>
      <c r="G35" s="296">
        <f>'10 170203-1 Pol'!BC1344</f>
        <v>0</v>
      </c>
      <c r="H35" s="296">
        <f>'10 170203-1 Pol'!BD1344</f>
        <v>0</v>
      </c>
      <c r="I35" s="297">
        <f>'10 170203-1 Pol'!BE1344</f>
        <v>0</v>
      </c>
    </row>
    <row r="36" spans="1:9" s="128" customFormat="1" x14ac:dyDescent="0.2">
      <c r="A36" s="294" t="str">
        <f>'10 170203-1 Pol'!B1345</f>
        <v>764</v>
      </c>
      <c r="B36" s="62" t="str">
        <f>'10 170203-1 Pol'!C1345</f>
        <v>Konstrukce klempířské</v>
      </c>
      <c r="D36" s="205"/>
      <c r="E36" s="295">
        <f>'10 170203-1 Pol'!BA1416</f>
        <v>0</v>
      </c>
      <c r="F36" s="296">
        <f>'10 170203-1 Pol'!BB1416</f>
        <v>447808.72262750007</v>
      </c>
      <c r="G36" s="296">
        <f>'10 170203-1 Pol'!BC1416</f>
        <v>0</v>
      </c>
      <c r="H36" s="296">
        <f>'10 170203-1 Pol'!BD1416</f>
        <v>0</v>
      </c>
      <c r="I36" s="297">
        <f>'10 170203-1 Pol'!BE1416</f>
        <v>0</v>
      </c>
    </row>
    <row r="37" spans="1:9" s="128" customFormat="1" x14ac:dyDescent="0.2">
      <c r="A37" s="294" t="str">
        <f>'10 170203-1 Pol'!B1417</f>
        <v>765</v>
      </c>
      <c r="B37" s="62" t="str">
        <f>'10 170203-1 Pol'!C1417</f>
        <v>Krytiny tvrdé</v>
      </c>
      <c r="D37" s="205"/>
      <c r="E37" s="295">
        <f>'10 170203-1 Pol'!BA1453</f>
        <v>0</v>
      </c>
      <c r="F37" s="296">
        <f>'10 170203-1 Pol'!BB1453</f>
        <v>769624.71963300009</v>
      </c>
      <c r="G37" s="296">
        <f>'10 170203-1 Pol'!BC1453</f>
        <v>0</v>
      </c>
      <c r="H37" s="296">
        <f>'10 170203-1 Pol'!BD1453</f>
        <v>0</v>
      </c>
      <c r="I37" s="297">
        <f>'10 170203-1 Pol'!BE1453</f>
        <v>0</v>
      </c>
    </row>
    <row r="38" spans="1:9" s="128" customFormat="1" x14ac:dyDescent="0.2">
      <c r="A38" s="294" t="str">
        <f>'10 170203-1 Pol'!B1454</f>
        <v>766</v>
      </c>
      <c r="B38" s="62" t="str">
        <f>'10 170203-1 Pol'!C1454</f>
        <v>Konstrukce truhlářské</v>
      </c>
      <c r="D38" s="205"/>
      <c r="E38" s="295">
        <f>'10 170203-1 Pol'!BA1513</f>
        <v>0</v>
      </c>
      <c r="F38" s="296">
        <f>'10 170203-1 Pol'!BB1513</f>
        <v>1660679.9010000001</v>
      </c>
      <c r="G38" s="296">
        <f>'10 170203-1 Pol'!BC1513</f>
        <v>0</v>
      </c>
      <c r="H38" s="296">
        <f>'10 170203-1 Pol'!BD1513</f>
        <v>0</v>
      </c>
      <c r="I38" s="297">
        <f>'10 170203-1 Pol'!BE1513</f>
        <v>0</v>
      </c>
    </row>
    <row r="39" spans="1:9" s="128" customFormat="1" x14ac:dyDescent="0.2">
      <c r="A39" s="294" t="str">
        <f>'10 170203-1 Pol'!B1514</f>
        <v>771</v>
      </c>
      <c r="B39" s="62" t="str">
        <f>'10 170203-1 Pol'!C1514</f>
        <v>Podlahy z dlaždic a obklady</v>
      </c>
      <c r="D39" s="205"/>
      <c r="E39" s="295">
        <f>'10 170203-1 Pol'!BA1566</f>
        <v>0</v>
      </c>
      <c r="F39" s="296">
        <f>'10 170203-1 Pol'!BB1566</f>
        <v>422190.96999600006</v>
      </c>
      <c r="G39" s="296">
        <f>'10 170203-1 Pol'!BC1566</f>
        <v>0</v>
      </c>
      <c r="H39" s="296">
        <f>'10 170203-1 Pol'!BD1566</f>
        <v>0</v>
      </c>
      <c r="I39" s="297">
        <f>'10 170203-1 Pol'!BE1566</f>
        <v>0</v>
      </c>
    </row>
    <row r="40" spans="1:9" s="128" customFormat="1" x14ac:dyDescent="0.2">
      <c r="A40" s="294" t="str">
        <f>'10 170203-1 Pol'!B1567</f>
        <v>776</v>
      </c>
      <c r="B40" s="62" t="str">
        <f>'10 170203-1 Pol'!C1567</f>
        <v>Podlahy povlakové</v>
      </c>
      <c r="D40" s="205"/>
      <c r="E40" s="295">
        <f>'10 170203-1 Pol'!BA1586</f>
        <v>0</v>
      </c>
      <c r="F40" s="296">
        <f>'10 170203-1 Pol'!BB1586</f>
        <v>178413.916925</v>
      </c>
      <c r="G40" s="296">
        <f>'10 170203-1 Pol'!BC1586</f>
        <v>0</v>
      </c>
      <c r="H40" s="296">
        <f>'10 170203-1 Pol'!BD1586</f>
        <v>0</v>
      </c>
      <c r="I40" s="297">
        <f>'10 170203-1 Pol'!BE1586</f>
        <v>0</v>
      </c>
    </row>
    <row r="41" spans="1:9" s="128" customFormat="1" x14ac:dyDescent="0.2">
      <c r="A41" s="294" t="str">
        <f>'10 170203-1 Pol'!B1587</f>
        <v>777</v>
      </c>
      <c r="B41" s="62" t="str">
        <f>'10 170203-1 Pol'!C1587</f>
        <v>Podlahy ze syntetických hmot</v>
      </c>
      <c r="D41" s="205"/>
      <c r="E41" s="295">
        <f>'10 170203-1 Pol'!BA1599</f>
        <v>0</v>
      </c>
      <c r="F41" s="296">
        <f>'10 170203-1 Pol'!BB1599</f>
        <v>91368.731475000008</v>
      </c>
      <c r="G41" s="296">
        <f>'10 170203-1 Pol'!BC1599</f>
        <v>0</v>
      </c>
      <c r="H41" s="296">
        <f>'10 170203-1 Pol'!BD1599</f>
        <v>0</v>
      </c>
      <c r="I41" s="297">
        <f>'10 170203-1 Pol'!BE1599</f>
        <v>0</v>
      </c>
    </row>
    <row r="42" spans="1:9" s="128" customFormat="1" x14ac:dyDescent="0.2">
      <c r="A42" s="294" t="str">
        <f>'10 170203-1 Pol'!B1600</f>
        <v>781</v>
      </c>
      <c r="B42" s="62" t="str">
        <f>'10 170203-1 Pol'!C1600</f>
        <v>Obklady keramické</v>
      </c>
      <c r="D42" s="205"/>
      <c r="E42" s="295">
        <f>'10 170203-1 Pol'!BA1638</f>
        <v>0</v>
      </c>
      <c r="F42" s="296">
        <f>'10 170203-1 Pol'!BB1638</f>
        <v>253274.64968</v>
      </c>
      <c r="G42" s="296">
        <f>'10 170203-1 Pol'!BC1638</f>
        <v>0</v>
      </c>
      <c r="H42" s="296">
        <f>'10 170203-1 Pol'!BD1638</f>
        <v>0</v>
      </c>
      <c r="I42" s="297">
        <f>'10 170203-1 Pol'!BE1638</f>
        <v>0</v>
      </c>
    </row>
    <row r="43" spans="1:9" s="128" customFormat="1" x14ac:dyDescent="0.2">
      <c r="A43" s="294" t="str">
        <f>'10 170203-1 Pol'!B1639</f>
        <v>783</v>
      </c>
      <c r="B43" s="62" t="str">
        <f>'10 170203-1 Pol'!C1639</f>
        <v>Nátěry</v>
      </c>
      <c r="D43" s="205"/>
      <c r="E43" s="295">
        <f>'10 170203-1 Pol'!BA1656</f>
        <v>0</v>
      </c>
      <c r="F43" s="296">
        <f>'10 170203-1 Pol'!BB1656</f>
        <v>108920.50199999999</v>
      </c>
      <c r="G43" s="296">
        <f>'10 170203-1 Pol'!BC1656</f>
        <v>0</v>
      </c>
      <c r="H43" s="296">
        <f>'10 170203-1 Pol'!BD1656</f>
        <v>0</v>
      </c>
      <c r="I43" s="297">
        <f>'10 170203-1 Pol'!BE1656</f>
        <v>0</v>
      </c>
    </row>
    <row r="44" spans="1:9" s="128" customFormat="1" x14ac:dyDescent="0.2">
      <c r="A44" s="294" t="str">
        <f>'10 170203-1 Pol'!B1657</f>
        <v>784</v>
      </c>
      <c r="B44" s="62" t="str">
        <f>'10 170203-1 Pol'!C1657</f>
        <v>Malby</v>
      </c>
      <c r="D44" s="205"/>
      <c r="E44" s="295">
        <f>'10 170203-1 Pol'!BA1703</f>
        <v>0</v>
      </c>
      <c r="F44" s="296">
        <f>'10 170203-1 Pol'!BB1703</f>
        <v>160827.35440000001</v>
      </c>
      <c r="G44" s="296">
        <f>'10 170203-1 Pol'!BC1703</f>
        <v>0</v>
      </c>
      <c r="H44" s="296">
        <f>'10 170203-1 Pol'!BD1703</f>
        <v>0</v>
      </c>
      <c r="I44" s="297">
        <f>'10 170203-1 Pol'!BE1703</f>
        <v>0</v>
      </c>
    </row>
    <row r="45" spans="1:9" s="128" customFormat="1" x14ac:dyDescent="0.2">
      <c r="A45" s="294" t="str">
        <f>'10 170203-1 Pol'!B1704</f>
        <v>799</v>
      </c>
      <c r="B45" s="62" t="str">
        <f>'10 170203-1 Pol'!C1704</f>
        <v>Výtahy</v>
      </c>
      <c r="D45" s="205"/>
      <c r="E45" s="295">
        <f>'10 170203-1 Pol'!BA1706</f>
        <v>0</v>
      </c>
      <c r="F45" s="296">
        <f>'10 170203-1 Pol'!BB1706</f>
        <v>868403</v>
      </c>
      <c r="G45" s="296">
        <f>'10 170203-1 Pol'!BC1706</f>
        <v>0</v>
      </c>
      <c r="H45" s="296">
        <f>'10 170203-1 Pol'!BD1706</f>
        <v>0</v>
      </c>
      <c r="I45" s="297">
        <f>'10 170203-1 Pol'!BE1706</f>
        <v>0</v>
      </c>
    </row>
    <row r="46" spans="1:9" s="128" customFormat="1" x14ac:dyDescent="0.2">
      <c r="A46" s="294" t="str">
        <f>'10 170203-1 Pol'!B1707</f>
        <v>M21</v>
      </c>
      <c r="B46" s="62" t="str">
        <f>'10 170203-1 Pol'!C1707</f>
        <v>Elektromontáže</v>
      </c>
      <c r="D46" s="205"/>
      <c r="E46" s="295">
        <f>'10 170203-1 Pol'!BA1709</f>
        <v>0</v>
      </c>
      <c r="F46" s="296">
        <f>'10 170203-1 Pol'!BB1709</f>
        <v>0</v>
      </c>
      <c r="G46" s="296">
        <f>'10 170203-1 Pol'!BC1709</f>
        <v>0</v>
      </c>
      <c r="H46" s="296">
        <f>'10 170203-1 Pol'!BD1709</f>
        <v>1867539</v>
      </c>
      <c r="I46" s="297">
        <f>'10 170203-1 Pol'!BE1709</f>
        <v>0</v>
      </c>
    </row>
    <row r="47" spans="1:9" s="128" customFormat="1" ht="13.5" thickBot="1" x14ac:dyDescent="0.25">
      <c r="A47" s="294" t="str">
        <f>'10 170203-1 Pol'!B1710</f>
        <v>D96</v>
      </c>
      <c r="B47" s="62" t="str">
        <f>'10 170203-1 Pol'!C1710</f>
        <v>Přesuny suti a vybouraných hmot</v>
      </c>
      <c r="D47" s="205"/>
      <c r="E47" s="295">
        <f>'10 170203-1 Pol'!BA1717</f>
        <v>756757.48746474448</v>
      </c>
      <c r="F47" s="296">
        <f>'10 170203-1 Pol'!BB1717</f>
        <v>0</v>
      </c>
      <c r="G47" s="296">
        <f>'10 170203-1 Pol'!BC1717</f>
        <v>0</v>
      </c>
      <c r="H47" s="296">
        <f>'10 170203-1 Pol'!BD1717</f>
        <v>0</v>
      </c>
      <c r="I47" s="297">
        <f>'10 170203-1 Pol'!BE1717</f>
        <v>0</v>
      </c>
    </row>
    <row r="48" spans="1:9" s="14" customFormat="1" ht="13.5" thickBot="1" x14ac:dyDescent="0.25">
      <c r="A48" s="206"/>
      <c r="B48" s="207" t="s">
        <v>79</v>
      </c>
      <c r="C48" s="207"/>
      <c r="D48" s="208"/>
      <c r="E48" s="209">
        <f>SUM(E7:E47)</f>
        <v>8933984.0664652251</v>
      </c>
      <c r="F48" s="210">
        <f>SUM(F7:F47)</f>
        <v>9987267.1871944983</v>
      </c>
      <c r="G48" s="210">
        <f>SUM(G7:G47)</f>
        <v>0</v>
      </c>
      <c r="H48" s="210">
        <f>SUM(H7:H47)</f>
        <v>1867539</v>
      </c>
      <c r="I48" s="211">
        <f>SUM(I7:I47)</f>
        <v>105600</v>
      </c>
    </row>
    <row r="49" spans="1:57" x14ac:dyDescent="0.2">
      <c r="A49" s="128"/>
      <c r="B49" s="128"/>
      <c r="C49" s="128"/>
      <c r="D49" s="128"/>
      <c r="E49" s="128"/>
      <c r="F49" s="128"/>
      <c r="G49" s="128"/>
      <c r="H49" s="128"/>
      <c r="I49" s="128"/>
    </row>
    <row r="50" spans="1:57" ht="19.5" customHeight="1" x14ac:dyDescent="0.25">
      <c r="A50" s="197" t="s">
        <v>80</v>
      </c>
      <c r="B50" s="197"/>
      <c r="C50" s="197"/>
      <c r="D50" s="197"/>
      <c r="E50" s="197"/>
      <c r="F50" s="197"/>
      <c r="G50" s="212"/>
      <c r="H50" s="197"/>
      <c r="I50" s="197"/>
      <c r="BA50" s="134"/>
      <c r="BB50" s="134"/>
      <c r="BC50" s="134"/>
      <c r="BD50" s="134"/>
      <c r="BE50" s="134"/>
    </row>
    <row r="51" spans="1:57" ht="13.5" thickBot="1" x14ac:dyDescent="0.25"/>
    <row r="52" spans="1:57" x14ac:dyDescent="0.2">
      <c r="A52" s="163" t="s">
        <v>81</v>
      </c>
      <c r="B52" s="164"/>
      <c r="C52" s="164"/>
      <c r="D52" s="213"/>
      <c r="E52" s="214" t="s">
        <v>82</v>
      </c>
      <c r="F52" s="215" t="s">
        <v>12</v>
      </c>
      <c r="G52" s="216" t="s">
        <v>83</v>
      </c>
      <c r="H52" s="217"/>
      <c r="I52" s="218" t="s">
        <v>82</v>
      </c>
    </row>
    <row r="53" spans="1:57" x14ac:dyDescent="0.2">
      <c r="A53" s="157" t="s">
        <v>2050</v>
      </c>
      <c r="B53" s="148"/>
      <c r="C53" s="148"/>
      <c r="D53" s="219"/>
      <c r="E53" s="220"/>
      <c r="F53" s="221"/>
      <c r="G53" s="222">
        <v>0</v>
      </c>
      <c r="H53" s="223"/>
      <c r="I53" s="224">
        <f t="shared" ref="I53:I60" si="0">E53+F53*G53/100</f>
        <v>0</v>
      </c>
      <c r="BA53" s="1">
        <v>0</v>
      </c>
    </row>
    <row r="54" spans="1:57" x14ac:dyDescent="0.2">
      <c r="A54" s="157" t="s">
        <v>2051</v>
      </c>
      <c r="B54" s="148"/>
      <c r="C54" s="148"/>
      <c r="D54" s="219"/>
      <c r="E54" s="220"/>
      <c r="F54" s="221"/>
      <c r="G54" s="222">
        <v>0</v>
      </c>
      <c r="H54" s="223"/>
      <c r="I54" s="224">
        <f t="shared" si="0"/>
        <v>0</v>
      </c>
      <c r="BA54" s="1">
        <v>0</v>
      </c>
    </row>
    <row r="55" spans="1:57" x14ac:dyDescent="0.2">
      <c r="A55" s="157" t="s">
        <v>2052</v>
      </c>
      <c r="B55" s="148"/>
      <c r="C55" s="148"/>
      <c r="D55" s="219"/>
      <c r="E55" s="220"/>
      <c r="F55" s="221"/>
      <c r="G55" s="222">
        <v>0</v>
      </c>
      <c r="H55" s="223"/>
      <c r="I55" s="224">
        <f t="shared" si="0"/>
        <v>0</v>
      </c>
      <c r="BA55" s="1">
        <v>0</v>
      </c>
    </row>
    <row r="56" spans="1:57" x14ac:dyDescent="0.2">
      <c r="A56" s="157" t="s">
        <v>2053</v>
      </c>
      <c r="B56" s="148"/>
      <c r="C56" s="148"/>
      <c r="D56" s="219"/>
      <c r="E56" s="220"/>
      <c r="F56" s="221"/>
      <c r="G56" s="222">
        <v>0</v>
      </c>
      <c r="H56" s="223"/>
      <c r="I56" s="224">
        <f t="shared" si="0"/>
        <v>0</v>
      </c>
      <c r="BA56" s="1">
        <v>0</v>
      </c>
    </row>
    <row r="57" spans="1:57" x14ac:dyDescent="0.2">
      <c r="A57" s="157" t="s">
        <v>2054</v>
      </c>
      <c r="B57" s="148"/>
      <c r="C57" s="148"/>
      <c r="D57" s="219"/>
      <c r="E57" s="220"/>
      <c r="F57" s="221"/>
      <c r="G57" s="222">
        <v>0</v>
      </c>
      <c r="H57" s="223"/>
      <c r="I57" s="224">
        <f t="shared" si="0"/>
        <v>0</v>
      </c>
      <c r="BA57" s="1">
        <v>1</v>
      </c>
    </row>
    <row r="58" spans="1:57" x14ac:dyDescent="0.2">
      <c r="A58" s="157" t="s">
        <v>2055</v>
      </c>
      <c r="B58" s="148"/>
      <c r="C58" s="148"/>
      <c r="D58" s="219"/>
      <c r="E58" s="220"/>
      <c r="F58" s="221"/>
      <c r="G58" s="222">
        <v>0</v>
      </c>
      <c r="H58" s="223"/>
      <c r="I58" s="224">
        <f t="shared" si="0"/>
        <v>0</v>
      </c>
      <c r="BA58" s="1">
        <v>1</v>
      </c>
    </row>
    <row r="59" spans="1:57" x14ac:dyDescent="0.2">
      <c r="A59" s="157" t="s">
        <v>2056</v>
      </c>
      <c r="B59" s="148"/>
      <c r="C59" s="148"/>
      <c r="D59" s="219"/>
      <c r="E59" s="220"/>
      <c r="F59" s="221"/>
      <c r="G59" s="222">
        <v>0</v>
      </c>
      <c r="H59" s="223"/>
      <c r="I59" s="224">
        <f t="shared" si="0"/>
        <v>0</v>
      </c>
      <c r="BA59" s="1">
        <v>2</v>
      </c>
    </row>
    <row r="60" spans="1:57" x14ac:dyDescent="0.2">
      <c r="A60" s="157" t="s">
        <v>2057</v>
      </c>
      <c r="B60" s="148"/>
      <c r="C60" s="148"/>
      <c r="D60" s="219"/>
      <c r="E60" s="220"/>
      <c r="F60" s="221"/>
      <c r="G60" s="222">
        <v>0</v>
      </c>
      <c r="H60" s="223"/>
      <c r="I60" s="224">
        <f t="shared" si="0"/>
        <v>0</v>
      </c>
      <c r="BA60" s="1">
        <v>2</v>
      </c>
    </row>
    <row r="61" spans="1:57" ht="13.5" thickBot="1" x14ac:dyDescent="0.25">
      <c r="A61" s="225"/>
      <c r="B61" s="226" t="s">
        <v>84</v>
      </c>
      <c r="C61" s="227"/>
      <c r="D61" s="228"/>
      <c r="E61" s="229"/>
      <c r="F61" s="230"/>
      <c r="G61" s="230"/>
      <c r="H61" s="325">
        <f>SUM(I53:I60)</f>
        <v>0</v>
      </c>
      <c r="I61" s="326"/>
    </row>
    <row r="63" spans="1:57" x14ac:dyDescent="0.2">
      <c r="B63" s="14"/>
      <c r="F63" s="231"/>
      <c r="G63" s="232"/>
      <c r="H63" s="232"/>
      <c r="I63" s="46"/>
    </row>
    <row r="64" spans="1:57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  <row r="80" spans="6:9" x14ac:dyDescent="0.2">
      <c r="F80" s="231"/>
      <c r="G80" s="232"/>
      <c r="H80" s="232"/>
      <c r="I80" s="46"/>
    </row>
    <row r="81" spans="6:9" x14ac:dyDescent="0.2">
      <c r="F81" s="231"/>
      <c r="G81" s="232"/>
      <c r="H81" s="232"/>
      <c r="I81" s="46"/>
    </row>
    <row r="82" spans="6:9" x14ac:dyDescent="0.2">
      <c r="F82" s="231"/>
      <c r="G82" s="232"/>
      <c r="H82" s="232"/>
      <c r="I82" s="46"/>
    </row>
    <row r="83" spans="6:9" x14ac:dyDescent="0.2">
      <c r="F83" s="231"/>
      <c r="G83" s="232"/>
      <c r="H83" s="232"/>
      <c r="I83" s="46"/>
    </row>
    <row r="84" spans="6:9" x14ac:dyDescent="0.2">
      <c r="F84" s="231"/>
      <c r="G84" s="232"/>
      <c r="H84" s="232"/>
      <c r="I84" s="46"/>
    </row>
    <row r="85" spans="6:9" x14ac:dyDescent="0.2">
      <c r="F85" s="231"/>
      <c r="G85" s="232"/>
      <c r="H85" s="232"/>
      <c r="I85" s="46"/>
    </row>
    <row r="86" spans="6:9" x14ac:dyDescent="0.2">
      <c r="F86" s="231"/>
      <c r="G86" s="232"/>
      <c r="H86" s="232"/>
      <c r="I86" s="46"/>
    </row>
    <row r="87" spans="6:9" x14ac:dyDescent="0.2">
      <c r="F87" s="231"/>
      <c r="G87" s="232"/>
      <c r="H87" s="232"/>
      <c r="I87" s="46"/>
    </row>
    <row r="88" spans="6:9" x14ac:dyDescent="0.2">
      <c r="F88" s="231"/>
      <c r="G88" s="232"/>
      <c r="H88" s="232"/>
      <c r="I88" s="46"/>
    </row>
    <row r="89" spans="6:9" x14ac:dyDescent="0.2">
      <c r="F89" s="231"/>
      <c r="G89" s="232"/>
      <c r="H89" s="232"/>
      <c r="I89" s="46"/>
    </row>
    <row r="90" spans="6:9" x14ac:dyDescent="0.2">
      <c r="F90" s="231"/>
      <c r="G90" s="232"/>
      <c r="H90" s="232"/>
      <c r="I90" s="46"/>
    </row>
    <row r="91" spans="6:9" x14ac:dyDescent="0.2">
      <c r="F91" s="231"/>
      <c r="G91" s="232"/>
      <c r="H91" s="232"/>
      <c r="I91" s="46"/>
    </row>
    <row r="92" spans="6:9" x14ac:dyDescent="0.2">
      <c r="F92" s="231"/>
      <c r="G92" s="232"/>
      <c r="H92" s="232"/>
      <c r="I92" s="46"/>
    </row>
    <row r="93" spans="6:9" x14ac:dyDescent="0.2">
      <c r="F93" s="231"/>
      <c r="G93" s="232"/>
      <c r="H93" s="232"/>
      <c r="I93" s="46"/>
    </row>
    <row r="94" spans="6:9" x14ac:dyDescent="0.2">
      <c r="F94" s="231"/>
      <c r="G94" s="232"/>
      <c r="H94" s="232"/>
      <c r="I94" s="46"/>
    </row>
    <row r="95" spans="6:9" x14ac:dyDescent="0.2">
      <c r="F95" s="231"/>
      <c r="G95" s="232"/>
      <c r="H95" s="232"/>
      <c r="I95" s="46"/>
    </row>
    <row r="96" spans="6:9" x14ac:dyDescent="0.2">
      <c r="F96" s="231"/>
      <c r="G96" s="232"/>
      <c r="H96" s="232"/>
      <c r="I96" s="46"/>
    </row>
    <row r="97" spans="6:9" x14ac:dyDescent="0.2">
      <c r="F97" s="231"/>
      <c r="G97" s="232"/>
      <c r="H97" s="232"/>
      <c r="I97" s="46"/>
    </row>
    <row r="98" spans="6:9" x14ac:dyDescent="0.2">
      <c r="F98" s="231"/>
      <c r="G98" s="232"/>
      <c r="H98" s="232"/>
      <c r="I98" s="46"/>
    </row>
    <row r="99" spans="6:9" x14ac:dyDescent="0.2">
      <c r="F99" s="231"/>
      <c r="G99" s="232"/>
      <c r="H99" s="232"/>
      <c r="I99" s="46"/>
    </row>
    <row r="100" spans="6:9" x14ac:dyDescent="0.2">
      <c r="F100" s="231"/>
      <c r="G100" s="232"/>
      <c r="H100" s="232"/>
      <c r="I100" s="46"/>
    </row>
    <row r="101" spans="6:9" x14ac:dyDescent="0.2">
      <c r="F101" s="231"/>
      <c r="G101" s="232"/>
      <c r="H101" s="232"/>
      <c r="I101" s="46"/>
    </row>
    <row r="102" spans="6:9" x14ac:dyDescent="0.2">
      <c r="F102" s="231"/>
      <c r="G102" s="232"/>
      <c r="H102" s="232"/>
      <c r="I102" s="46"/>
    </row>
    <row r="103" spans="6:9" x14ac:dyDescent="0.2">
      <c r="F103" s="231"/>
      <c r="G103" s="232"/>
      <c r="H103" s="232"/>
      <c r="I103" s="46"/>
    </row>
    <row r="104" spans="6:9" x14ac:dyDescent="0.2">
      <c r="F104" s="231"/>
      <c r="G104" s="232"/>
      <c r="H104" s="232"/>
      <c r="I104" s="46"/>
    </row>
    <row r="105" spans="6:9" x14ac:dyDescent="0.2">
      <c r="F105" s="231"/>
      <c r="G105" s="232"/>
      <c r="H105" s="232"/>
      <c r="I105" s="46"/>
    </row>
    <row r="106" spans="6:9" x14ac:dyDescent="0.2">
      <c r="F106" s="231"/>
      <c r="G106" s="232"/>
      <c r="H106" s="232"/>
      <c r="I106" s="46"/>
    </row>
    <row r="107" spans="6:9" x14ac:dyDescent="0.2">
      <c r="F107" s="231"/>
      <c r="G107" s="232"/>
      <c r="H107" s="232"/>
      <c r="I107" s="46"/>
    </row>
    <row r="108" spans="6:9" x14ac:dyDescent="0.2">
      <c r="F108" s="231"/>
      <c r="G108" s="232"/>
      <c r="H108" s="232"/>
      <c r="I108" s="46"/>
    </row>
    <row r="109" spans="6:9" x14ac:dyDescent="0.2">
      <c r="F109" s="231"/>
      <c r="G109" s="232"/>
      <c r="H109" s="232"/>
      <c r="I109" s="46"/>
    </row>
    <row r="110" spans="6:9" x14ac:dyDescent="0.2">
      <c r="F110" s="231"/>
      <c r="G110" s="232"/>
      <c r="H110" s="232"/>
      <c r="I110" s="46"/>
    </row>
    <row r="111" spans="6:9" x14ac:dyDescent="0.2">
      <c r="F111" s="231"/>
      <c r="G111" s="232"/>
      <c r="H111" s="232"/>
      <c r="I111" s="46"/>
    </row>
    <row r="112" spans="6:9" x14ac:dyDescent="0.2">
      <c r="F112" s="231"/>
      <c r="G112" s="232"/>
      <c r="H112" s="232"/>
      <c r="I112" s="46"/>
    </row>
  </sheetData>
  <mergeCells count="4">
    <mergeCell ref="A1:B1"/>
    <mergeCell ref="A2:B2"/>
    <mergeCell ref="G2:I2"/>
    <mergeCell ref="H61:I6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790"/>
  <sheetViews>
    <sheetView showGridLines="0" showZeros="0" topLeftCell="A277" zoomScaleNormal="100" zoomScaleSheetLayoutView="100" workbookViewId="0">
      <selection activeCell="F315" sqref="F315"/>
    </sheetView>
  </sheetViews>
  <sheetFormatPr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3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42578125" style="233" customWidth="1"/>
    <col min="13" max="13" width="45.28515625" style="233" customWidth="1"/>
    <col min="14" max="16384" width="9.140625" style="233"/>
  </cols>
  <sheetData>
    <row r="1" spans="1:80" ht="15.75" x14ac:dyDescent="0.25">
      <c r="A1" s="327" t="s">
        <v>102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18" t="s">
        <v>2</v>
      </c>
      <c r="B3" s="319"/>
      <c r="C3" s="187" t="s">
        <v>105</v>
      </c>
      <c r="D3" s="237"/>
      <c r="E3" s="238" t="s">
        <v>85</v>
      </c>
      <c r="F3" s="239" t="str">
        <f>'10 170203-1 Rek'!H1</f>
        <v>17/02/03-1</v>
      </c>
      <c r="G3" s="240"/>
    </row>
    <row r="4" spans="1:80" ht="13.5" thickBot="1" x14ac:dyDescent="0.25">
      <c r="A4" s="328" t="s">
        <v>76</v>
      </c>
      <c r="B4" s="321"/>
      <c r="C4" s="193" t="s">
        <v>108</v>
      </c>
      <c r="D4" s="241"/>
      <c r="E4" s="329" t="str">
        <f>'10 170203-1 Rek'!G2</f>
        <v>Rozpočet k projektu (výkaz výměr)</v>
      </c>
      <c r="F4" s="330"/>
      <c r="G4" s="331"/>
    </row>
    <row r="5" spans="1:80" ht="13.5" thickTop="1" x14ac:dyDescent="0.2">
      <c r="A5" s="242"/>
      <c r="G5" s="244"/>
    </row>
    <row r="6" spans="1:80" ht="27" customHeight="1" x14ac:dyDescent="0.2">
      <c r="A6" s="245" t="s">
        <v>86</v>
      </c>
      <c r="B6" s="246" t="s">
        <v>87</v>
      </c>
      <c r="C6" s="246" t="s">
        <v>88</v>
      </c>
      <c r="D6" s="246" t="s">
        <v>89</v>
      </c>
      <c r="E6" s="247" t="s">
        <v>90</v>
      </c>
      <c r="F6" s="246" t="s">
        <v>91</v>
      </c>
      <c r="G6" s="248" t="s">
        <v>92</v>
      </c>
      <c r="H6" s="249" t="s">
        <v>93</v>
      </c>
      <c r="I6" s="249" t="s">
        <v>94</v>
      </c>
      <c r="J6" s="249" t="s">
        <v>95</v>
      </c>
      <c r="K6" s="249" t="s">
        <v>96</v>
      </c>
    </row>
    <row r="7" spans="1:80" x14ac:dyDescent="0.2">
      <c r="A7" s="250" t="s">
        <v>97</v>
      </c>
      <c r="B7" s="251" t="s">
        <v>111</v>
      </c>
      <c r="C7" s="252" t="s">
        <v>112</v>
      </c>
      <c r="D7" s="253"/>
      <c r="E7" s="254"/>
      <c r="F7" s="254"/>
      <c r="G7" s="255"/>
      <c r="H7" s="256"/>
      <c r="I7" s="257"/>
      <c r="J7" s="258"/>
      <c r="K7" s="259"/>
      <c r="O7" s="260">
        <v>1</v>
      </c>
    </row>
    <row r="8" spans="1:80" x14ac:dyDescent="0.2">
      <c r="A8" s="261">
        <v>1</v>
      </c>
      <c r="B8" s="262" t="s">
        <v>114</v>
      </c>
      <c r="C8" s="263" t="s">
        <v>115</v>
      </c>
      <c r="D8" s="264" t="s">
        <v>116</v>
      </c>
      <c r="E8" s="265">
        <v>1</v>
      </c>
      <c r="F8" s="265">
        <v>225000</v>
      </c>
      <c r="G8" s="266">
        <f>E8*F8</f>
        <v>225000</v>
      </c>
      <c r="H8" s="267">
        <v>0</v>
      </c>
      <c r="I8" s="268">
        <f>E8*H8</f>
        <v>0</v>
      </c>
      <c r="J8" s="267"/>
      <c r="K8" s="268">
        <f>E8*J8</f>
        <v>0</v>
      </c>
      <c r="O8" s="260">
        <v>2</v>
      </c>
      <c r="AA8" s="233">
        <v>12</v>
      </c>
      <c r="AB8" s="233">
        <v>0</v>
      </c>
      <c r="AC8" s="233">
        <v>1</v>
      </c>
      <c r="AZ8" s="233">
        <v>1</v>
      </c>
      <c r="BA8" s="233">
        <f>IF(AZ8=1,G8,0)</f>
        <v>225000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60">
        <v>12</v>
      </c>
      <c r="CB8" s="260">
        <v>0</v>
      </c>
    </row>
    <row r="9" spans="1:80" ht="56.25" x14ac:dyDescent="0.2">
      <c r="A9" s="269"/>
      <c r="B9" s="272"/>
      <c r="C9" s="332" t="s">
        <v>117</v>
      </c>
      <c r="D9" s="333"/>
      <c r="E9" s="273">
        <v>0</v>
      </c>
      <c r="F9" s="274"/>
      <c r="G9" s="275"/>
      <c r="H9" s="276"/>
      <c r="I9" s="270"/>
      <c r="J9" s="277"/>
      <c r="K9" s="270"/>
      <c r="M9" s="271" t="s">
        <v>117</v>
      </c>
      <c r="O9" s="260"/>
    </row>
    <row r="10" spans="1:80" ht="56.25" x14ac:dyDescent="0.2">
      <c r="A10" s="269"/>
      <c r="B10" s="272"/>
      <c r="C10" s="332" t="s">
        <v>118</v>
      </c>
      <c r="D10" s="333"/>
      <c r="E10" s="273">
        <v>0</v>
      </c>
      <c r="F10" s="274"/>
      <c r="G10" s="275"/>
      <c r="H10" s="276"/>
      <c r="I10" s="270"/>
      <c r="J10" s="277"/>
      <c r="K10" s="270"/>
      <c r="M10" s="271" t="s">
        <v>118</v>
      </c>
      <c r="O10" s="260"/>
    </row>
    <row r="11" spans="1:80" x14ac:dyDescent="0.2">
      <c r="A11" s="269"/>
      <c r="B11" s="272"/>
      <c r="C11" s="332" t="s">
        <v>98</v>
      </c>
      <c r="D11" s="333"/>
      <c r="E11" s="273">
        <v>1</v>
      </c>
      <c r="F11" s="274"/>
      <c r="G11" s="275"/>
      <c r="H11" s="276"/>
      <c r="I11" s="270"/>
      <c r="J11" s="277"/>
      <c r="K11" s="270"/>
      <c r="M11" s="271">
        <v>1</v>
      </c>
      <c r="O11" s="260"/>
    </row>
    <row r="12" spans="1:80" x14ac:dyDescent="0.2">
      <c r="A12" s="261">
        <v>2</v>
      </c>
      <c r="B12" s="262" t="s">
        <v>119</v>
      </c>
      <c r="C12" s="263" t="s">
        <v>120</v>
      </c>
      <c r="D12" s="264" t="s">
        <v>116</v>
      </c>
      <c r="E12" s="265">
        <v>1</v>
      </c>
      <c r="F12" s="265">
        <v>6000</v>
      </c>
      <c r="G12" s="266">
        <f>E12*F12</f>
        <v>6000</v>
      </c>
      <c r="H12" s="267">
        <v>0</v>
      </c>
      <c r="I12" s="268">
        <f>E12*H12</f>
        <v>0</v>
      </c>
      <c r="J12" s="267"/>
      <c r="K12" s="268">
        <f>E12*J12</f>
        <v>0</v>
      </c>
      <c r="O12" s="260">
        <v>2</v>
      </c>
      <c r="AA12" s="233">
        <v>12</v>
      </c>
      <c r="AB12" s="233">
        <v>0</v>
      </c>
      <c r="AC12" s="233">
        <v>2</v>
      </c>
      <c r="AZ12" s="233">
        <v>1</v>
      </c>
      <c r="BA12" s="233">
        <f>IF(AZ12=1,G12,0)</f>
        <v>6000</v>
      </c>
      <c r="BB12" s="233">
        <f>IF(AZ12=2,G12,0)</f>
        <v>0</v>
      </c>
      <c r="BC12" s="233">
        <f>IF(AZ12=3,G12,0)</f>
        <v>0</v>
      </c>
      <c r="BD12" s="233">
        <f>IF(AZ12=4,G12,0)</f>
        <v>0</v>
      </c>
      <c r="BE12" s="233">
        <f>IF(AZ12=5,G12,0)</f>
        <v>0</v>
      </c>
      <c r="CA12" s="260">
        <v>12</v>
      </c>
      <c r="CB12" s="260">
        <v>0</v>
      </c>
    </row>
    <row r="13" spans="1:80" ht="90" x14ac:dyDescent="0.2">
      <c r="A13" s="269"/>
      <c r="B13" s="272"/>
      <c r="C13" s="332" t="s">
        <v>121</v>
      </c>
      <c r="D13" s="333"/>
      <c r="E13" s="273">
        <v>0</v>
      </c>
      <c r="F13" s="274"/>
      <c r="G13" s="275"/>
      <c r="H13" s="276"/>
      <c r="I13" s="270"/>
      <c r="J13" s="277"/>
      <c r="K13" s="270"/>
      <c r="M13" s="271" t="s">
        <v>121</v>
      </c>
      <c r="O13" s="260"/>
    </row>
    <row r="14" spans="1:80" x14ac:dyDescent="0.2">
      <c r="A14" s="269"/>
      <c r="B14" s="272"/>
      <c r="C14" s="332" t="s">
        <v>98</v>
      </c>
      <c r="D14" s="333"/>
      <c r="E14" s="273">
        <v>1</v>
      </c>
      <c r="F14" s="274"/>
      <c r="G14" s="275"/>
      <c r="H14" s="276"/>
      <c r="I14" s="270"/>
      <c r="J14" s="277"/>
      <c r="K14" s="270"/>
      <c r="M14" s="271">
        <v>1</v>
      </c>
      <c r="O14" s="260"/>
    </row>
    <row r="15" spans="1:80" x14ac:dyDescent="0.2">
      <c r="A15" s="261">
        <v>3</v>
      </c>
      <c r="B15" s="262" t="s">
        <v>122</v>
      </c>
      <c r="C15" s="263" t="s">
        <v>123</v>
      </c>
      <c r="D15" s="264" t="s">
        <v>116</v>
      </c>
      <c r="E15" s="265">
        <v>1</v>
      </c>
      <c r="F15" s="265">
        <v>11000</v>
      </c>
      <c r="G15" s="266">
        <f>E15*F15</f>
        <v>11000</v>
      </c>
      <c r="H15" s="267">
        <v>0</v>
      </c>
      <c r="I15" s="268">
        <f>E15*H15</f>
        <v>0</v>
      </c>
      <c r="J15" s="267"/>
      <c r="K15" s="268">
        <f>E15*J15</f>
        <v>0</v>
      </c>
      <c r="O15" s="260">
        <v>2</v>
      </c>
      <c r="AA15" s="233">
        <v>12</v>
      </c>
      <c r="AB15" s="233">
        <v>0</v>
      </c>
      <c r="AC15" s="233">
        <v>3</v>
      </c>
      <c r="AZ15" s="233">
        <v>1</v>
      </c>
      <c r="BA15" s="233">
        <f>IF(AZ15=1,G15,0)</f>
        <v>11000</v>
      </c>
      <c r="BB15" s="233">
        <f>IF(AZ15=2,G15,0)</f>
        <v>0</v>
      </c>
      <c r="BC15" s="233">
        <f>IF(AZ15=3,G15,0)</f>
        <v>0</v>
      </c>
      <c r="BD15" s="233">
        <f>IF(AZ15=4,G15,0)</f>
        <v>0</v>
      </c>
      <c r="BE15" s="233">
        <f>IF(AZ15=5,G15,0)</f>
        <v>0</v>
      </c>
      <c r="CA15" s="260">
        <v>12</v>
      </c>
      <c r="CB15" s="260">
        <v>0</v>
      </c>
    </row>
    <row r="16" spans="1:80" ht="33.75" x14ac:dyDescent="0.2">
      <c r="A16" s="269"/>
      <c r="B16" s="272"/>
      <c r="C16" s="332" t="s">
        <v>124</v>
      </c>
      <c r="D16" s="333"/>
      <c r="E16" s="273">
        <v>0</v>
      </c>
      <c r="F16" s="274"/>
      <c r="G16" s="275"/>
      <c r="H16" s="276"/>
      <c r="I16" s="270"/>
      <c r="J16" s="277"/>
      <c r="K16" s="270"/>
      <c r="M16" s="271" t="s">
        <v>124</v>
      </c>
      <c r="O16" s="260"/>
    </row>
    <row r="17" spans="1:80" x14ac:dyDescent="0.2">
      <c r="A17" s="269"/>
      <c r="B17" s="272"/>
      <c r="C17" s="332" t="s">
        <v>98</v>
      </c>
      <c r="D17" s="333"/>
      <c r="E17" s="273">
        <v>1</v>
      </c>
      <c r="F17" s="274"/>
      <c r="G17" s="275"/>
      <c r="H17" s="276"/>
      <c r="I17" s="270"/>
      <c r="J17" s="277"/>
      <c r="K17" s="270"/>
      <c r="M17" s="271">
        <v>1</v>
      </c>
      <c r="O17" s="260"/>
    </row>
    <row r="18" spans="1:80" ht="22.5" x14ac:dyDescent="0.2">
      <c r="A18" s="261">
        <v>4</v>
      </c>
      <c r="B18" s="262" t="s">
        <v>125</v>
      </c>
      <c r="C18" s="263" t="s">
        <v>126</v>
      </c>
      <c r="D18" s="264" t="s">
        <v>116</v>
      </c>
      <c r="E18" s="265">
        <v>1</v>
      </c>
      <c r="F18" s="265">
        <v>6000</v>
      </c>
      <c r="G18" s="266">
        <f>E18*F18</f>
        <v>6000</v>
      </c>
      <c r="H18" s="267">
        <v>0</v>
      </c>
      <c r="I18" s="268">
        <f>E18*H18</f>
        <v>0</v>
      </c>
      <c r="J18" s="267"/>
      <c r="K18" s="268">
        <f>E18*J18</f>
        <v>0</v>
      </c>
      <c r="O18" s="260">
        <v>2</v>
      </c>
      <c r="AA18" s="233">
        <v>12</v>
      </c>
      <c r="AB18" s="233">
        <v>0</v>
      </c>
      <c r="AC18" s="233">
        <v>4</v>
      </c>
      <c r="AZ18" s="233">
        <v>1</v>
      </c>
      <c r="BA18" s="233">
        <f>IF(AZ18=1,G18,0)</f>
        <v>6000</v>
      </c>
      <c r="BB18" s="233">
        <f>IF(AZ18=2,G18,0)</f>
        <v>0</v>
      </c>
      <c r="BC18" s="233">
        <f>IF(AZ18=3,G18,0)</f>
        <v>0</v>
      </c>
      <c r="BD18" s="233">
        <f>IF(AZ18=4,G18,0)</f>
        <v>0</v>
      </c>
      <c r="BE18" s="233">
        <f>IF(AZ18=5,G18,0)</f>
        <v>0</v>
      </c>
      <c r="CA18" s="260">
        <v>12</v>
      </c>
      <c r="CB18" s="260">
        <v>0</v>
      </c>
    </row>
    <row r="19" spans="1:80" ht="22.5" x14ac:dyDescent="0.2">
      <c r="A19" s="269"/>
      <c r="B19" s="272"/>
      <c r="C19" s="332" t="s">
        <v>127</v>
      </c>
      <c r="D19" s="333"/>
      <c r="E19" s="273">
        <v>0</v>
      </c>
      <c r="F19" s="274"/>
      <c r="G19" s="275"/>
      <c r="H19" s="276"/>
      <c r="I19" s="270"/>
      <c r="J19" s="277"/>
      <c r="K19" s="270"/>
      <c r="M19" s="271" t="s">
        <v>127</v>
      </c>
      <c r="O19" s="260"/>
    </row>
    <row r="20" spans="1:80" x14ac:dyDescent="0.2">
      <c r="A20" s="269"/>
      <c r="B20" s="272"/>
      <c r="C20" s="332" t="s">
        <v>98</v>
      </c>
      <c r="D20" s="333"/>
      <c r="E20" s="273">
        <v>1</v>
      </c>
      <c r="F20" s="274"/>
      <c r="G20" s="275"/>
      <c r="H20" s="276"/>
      <c r="I20" s="270"/>
      <c r="J20" s="277"/>
      <c r="K20" s="270"/>
      <c r="M20" s="271">
        <v>1</v>
      </c>
      <c r="O20" s="260"/>
    </row>
    <row r="21" spans="1:80" ht="22.5" x14ac:dyDescent="0.2">
      <c r="A21" s="261">
        <v>5</v>
      </c>
      <c r="B21" s="262" t="s">
        <v>128</v>
      </c>
      <c r="C21" s="263" t="s">
        <v>129</v>
      </c>
      <c r="D21" s="264" t="s">
        <v>116</v>
      </c>
      <c r="E21" s="265">
        <v>1</v>
      </c>
      <c r="F21" s="265">
        <v>11000</v>
      </c>
      <c r="G21" s="266">
        <f>E21*F21</f>
        <v>11000</v>
      </c>
      <c r="H21" s="267">
        <v>0</v>
      </c>
      <c r="I21" s="268">
        <f>E21*H21</f>
        <v>0</v>
      </c>
      <c r="J21" s="267"/>
      <c r="K21" s="268">
        <f>E21*J21</f>
        <v>0</v>
      </c>
      <c r="O21" s="260">
        <v>2</v>
      </c>
      <c r="AA21" s="233">
        <v>12</v>
      </c>
      <c r="AB21" s="233">
        <v>0</v>
      </c>
      <c r="AC21" s="233">
        <v>5</v>
      </c>
      <c r="AZ21" s="233">
        <v>1</v>
      </c>
      <c r="BA21" s="233">
        <f>IF(AZ21=1,G21,0)</f>
        <v>11000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60">
        <v>12</v>
      </c>
      <c r="CB21" s="260">
        <v>0</v>
      </c>
    </row>
    <row r="22" spans="1:80" x14ac:dyDescent="0.2">
      <c r="A22" s="269"/>
      <c r="B22" s="272"/>
      <c r="C22" s="332" t="s">
        <v>130</v>
      </c>
      <c r="D22" s="333"/>
      <c r="E22" s="273">
        <v>0</v>
      </c>
      <c r="F22" s="274"/>
      <c r="G22" s="275"/>
      <c r="H22" s="276"/>
      <c r="I22" s="270"/>
      <c r="J22" s="277"/>
      <c r="K22" s="270"/>
      <c r="M22" s="271" t="s">
        <v>130</v>
      </c>
      <c r="O22" s="260"/>
    </row>
    <row r="23" spans="1:80" x14ac:dyDescent="0.2">
      <c r="A23" s="269"/>
      <c r="B23" s="272"/>
      <c r="C23" s="332" t="s">
        <v>98</v>
      </c>
      <c r="D23" s="333"/>
      <c r="E23" s="273">
        <v>1</v>
      </c>
      <c r="F23" s="274"/>
      <c r="G23" s="275"/>
      <c r="H23" s="276"/>
      <c r="I23" s="270"/>
      <c r="J23" s="277"/>
      <c r="K23" s="270"/>
      <c r="M23" s="271">
        <v>1</v>
      </c>
      <c r="O23" s="260"/>
    </row>
    <row r="24" spans="1:80" x14ac:dyDescent="0.2">
      <c r="A24" s="261">
        <v>6</v>
      </c>
      <c r="B24" s="262" t="s">
        <v>131</v>
      </c>
      <c r="C24" s="263" t="s">
        <v>132</v>
      </c>
      <c r="D24" s="264" t="s">
        <v>116</v>
      </c>
      <c r="E24" s="265">
        <v>1</v>
      </c>
      <c r="F24" s="265">
        <v>9000</v>
      </c>
      <c r="G24" s="266">
        <f>E24*F24</f>
        <v>9000</v>
      </c>
      <c r="H24" s="267">
        <v>0</v>
      </c>
      <c r="I24" s="268">
        <f>E24*H24</f>
        <v>0</v>
      </c>
      <c r="J24" s="267"/>
      <c r="K24" s="268">
        <f>E24*J24</f>
        <v>0</v>
      </c>
      <c r="O24" s="260">
        <v>2</v>
      </c>
      <c r="AA24" s="233">
        <v>12</v>
      </c>
      <c r="AB24" s="233">
        <v>0</v>
      </c>
      <c r="AC24" s="233">
        <v>6</v>
      </c>
      <c r="AZ24" s="233">
        <v>1</v>
      </c>
      <c r="BA24" s="233">
        <f>IF(AZ24=1,G24,0)</f>
        <v>9000</v>
      </c>
      <c r="BB24" s="233">
        <f>IF(AZ24=2,G24,0)</f>
        <v>0</v>
      </c>
      <c r="BC24" s="233">
        <f>IF(AZ24=3,G24,0)</f>
        <v>0</v>
      </c>
      <c r="BD24" s="233">
        <f>IF(AZ24=4,G24,0)</f>
        <v>0</v>
      </c>
      <c r="BE24" s="233">
        <f>IF(AZ24=5,G24,0)</f>
        <v>0</v>
      </c>
      <c r="CA24" s="260">
        <v>12</v>
      </c>
      <c r="CB24" s="260">
        <v>0</v>
      </c>
    </row>
    <row r="25" spans="1:80" ht="33.75" x14ac:dyDescent="0.2">
      <c r="A25" s="269"/>
      <c r="B25" s="272"/>
      <c r="C25" s="332" t="s">
        <v>133</v>
      </c>
      <c r="D25" s="333"/>
      <c r="E25" s="273">
        <v>0</v>
      </c>
      <c r="F25" s="274"/>
      <c r="G25" s="275"/>
      <c r="H25" s="276"/>
      <c r="I25" s="270"/>
      <c r="J25" s="277"/>
      <c r="K25" s="270"/>
      <c r="M25" s="271" t="s">
        <v>133</v>
      </c>
      <c r="O25" s="260"/>
    </row>
    <row r="26" spans="1:80" x14ac:dyDescent="0.2">
      <c r="A26" s="269"/>
      <c r="B26" s="272"/>
      <c r="C26" s="332" t="s">
        <v>98</v>
      </c>
      <c r="D26" s="333"/>
      <c r="E26" s="273">
        <v>1</v>
      </c>
      <c r="F26" s="274"/>
      <c r="G26" s="275"/>
      <c r="H26" s="276"/>
      <c r="I26" s="270"/>
      <c r="J26" s="277"/>
      <c r="K26" s="270"/>
      <c r="M26" s="271">
        <v>1</v>
      </c>
      <c r="O26" s="260"/>
    </row>
    <row r="27" spans="1:80" x14ac:dyDescent="0.2">
      <c r="A27" s="261">
        <v>7</v>
      </c>
      <c r="B27" s="262" t="s">
        <v>134</v>
      </c>
      <c r="C27" s="263" t="s">
        <v>135</v>
      </c>
      <c r="D27" s="264" t="s">
        <v>116</v>
      </c>
      <c r="E27" s="265">
        <v>1</v>
      </c>
      <c r="F27" s="265">
        <v>15000</v>
      </c>
      <c r="G27" s="266">
        <f>E27*F27</f>
        <v>15000</v>
      </c>
      <c r="H27" s="267">
        <v>0</v>
      </c>
      <c r="I27" s="268">
        <f>E27*H27</f>
        <v>0</v>
      </c>
      <c r="J27" s="267"/>
      <c r="K27" s="268">
        <f>E27*J27</f>
        <v>0</v>
      </c>
      <c r="O27" s="260">
        <v>2</v>
      </c>
      <c r="AA27" s="233">
        <v>12</v>
      </c>
      <c r="AB27" s="233">
        <v>0</v>
      </c>
      <c r="AC27" s="233">
        <v>7</v>
      </c>
      <c r="AZ27" s="233">
        <v>1</v>
      </c>
      <c r="BA27" s="233">
        <f>IF(AZ27=1,G27,0)</f>
        <v>15000</v>
      </c>
      <c r="BB27" s="233">
        <f>IF(AZ27=2,G27,0)</f>
        <v>0</v>
      </c>
      <c r="BC27" s="233">
        <f>IF(AZ27=3,G27,0)</f>
        <v>0</v>
      </c>
      <c r="BD27" s="233">
        <f>IF(AZ27=4,G27,0)</f>
        <v>0</v>
      </c>
      <c r="BE27" s="233">
        <f>IF(AZ27=5,G27,0)</f>
        <v>0</v>
      </c>
      <c r="CA27" s="260">
        <v>12</v>
      </c>
      <c r="CB27" s="260">
        <v>0</v>
      </c>
    </row>
    <row r="28" spans="1:80" x14ac:dyDescent="0.2">
      <c r="A28" s="269"/>
      <c r="B28" s="272"/>
      <c r="C28" s="332" t="s">
        <v>136</v>
      </c>
      <c r="D28" s="333"/>
      <c r="E28" s="273">
        <v>0</v>
      </c>
      <c r="F28" s="274"/>
      <c r="G28" s="275"/>
      <c r="H28" s="276"/>
      <c r="I28" s="270"/>
      <c r="J28" s="277"/>
      <c r="K28" s="270"/>
      <c r="M28" s="271" t="s">
        <v>136</v>
      </c>
      <c r="O28" s="260"/>
    </row>
    <row r="29" spans="1:80" x14ac:dyDescent="0.2">
      <c r="A29" s="269"/>
      <c r="B29" s="272"/>
      <c r="C29" s="332" t="s">
        <v>98</v>
      </c>
      <c r="D29" s="333"/>
      <c r="E29" s="273">
        <v>1</v>
      </c>
      <c r="F29" s="274"/>
      <c r="G29" s="275"/>
      <c r="H29" s="276"/>
      <c r="I29" s="270"/>
      <c r="J29" s="277"/>
      <c r="K29" s="270"/>
      <c r="M29" s="271">
        <v>1</v>
      </c>
      <c r="O29" s="260"/>
    </row>
    <row r="30" spans="1:80" ht="22.5" x14ac:dyDescent="0.2">
      <c r="A30" s="261">
        <v>8</v>
      </c>
      <c r="B30" s="262" t="s">
        <v>137</v>
      </c>
      <c r="C30" s="263" t="s">
        <v>138</v>
      </c>
      <c r="D30" s="264" t="s">
        <v>116</v>
      </c>
      <c r="E30" s="265">
        <v>1</v>
      </c>
      <c r="F30" s="265">
        <v>3000</v>
      </c>
      <c r="G30" s="266">
        <f>E30*F30</f>
        <v>3000</v>
      </c>
      <c r="H30" s="267">
        <v>0</v>
      </c>
      <c r="I30" s="268">
        <f>E30*H30</f>
        <v>0</v>
      </c>
      <c r="J30" s="267"/>
      <c r="K30" s="268">
        <f>E30*J30</f>
        <v>0</v>
      </c>
      <c r="O30" s="260">
        <v>2</v>
      </c>
      <c r="AA30" s="233">
        <v>12</v>
      </c>
      <c r="AB30" s="233">
        <v>0</v>
      </c>
      <c r="AC30" s="233">
        <v>8</v>
      </c>
      <c r="AZ30" s="233">
        <v>1</v>
      </c>
      <c r="BA30" s="233">
        <f>IF(AZ30=1,G30,0)</f>
        <v>3000</v>
      </c>
      <c r="BB30" s="233">
        <f>IF(AZ30=2,G30,0)</f>
        <v>0</v>
      </c>
      <c r="BC30" s="233">
        <f>IF(AZ30=3,G30,0)</f>
        <v>0</v>
      </c>
      <c r="BD30" s="233">
        <f>IF(AZ30=4,G30,0)</f>
        <v>0</v>
      </c>
      <c r="BE30" s="233">
        <f>IF(AZ30=5,G30,0)</f>
        <v>0</v>
      </c>
      <c r="CA30" s="260">
        <v>12</v>
      </c>
      <c r="CB30" s="260">
        <v>0</v>
      </c>
    </row>
    <row r="31" spans="1:80" ht="45" x14ac:dyDescent="0.2">
      <c r="A31" s="269"/>
      <c r="B31" s="272"/>
      <c r="C31" s="332" t="s">
        <v>139</v>
      </c>
      <c r="D31" s="333"/>
      <c r="E31" s="273">
        <v>0</v>
      </c>
      <c r="F31" s="274"/>
      <c r="G31" s="275"/>
      <c r="H31" s="276"/>
      <c r="I31" s="270"/>
      <c r="J31" s="277"/>
      <c r="K31" s="270"/>
      <c r="M31" s="271" t="s">
        <v>139</v>
      </c>
      <c r="O31" s="260"/>
    </row>
    <row r="32" spans="1:80" x14ac:dyDescent="0.2">
      <c r="A32" s="269"/>
      <c r="B32" s="272"/>
      <c r="C32" s="332" t="s">
        <v>98</v>
      </c>
      <c r="D32" s="333"/>
      <c r="E32" s="273">
        <v>1</v>
      </c>
      <c r="F32" s="274"/>
      <c r="G32" s="275"/>
      <c r="H32" s="276"/>
      <c r="I32" s="270"/>
      <c r="J32" s="277"/>
      <c r="K32" s="270"/>
      <c r="M32" s="271">
        <v>1</v>
      </c>
      <c r="O32" s="260"/>
    </row>
    <row r="33" spans="1:80" ht="22.5" x14ac:dyDescent="0.2">
      <c r="A33" s="261">
        <v>9</v>
      </c>
      <c r="B33" s="262" t="s">
        <v>140</v>
      </c>
      <c r="C33" s="263" t="s">
        <v>141</v>
      </c>
      <c r="D33" s="264" t="s">
        <v>116</v>
      </c>
      <c r="E33" s="265">
        <v>1</v>
      </c>
      <c r="F33" s="265">
        <v>15000</v>
      </c>
      <c r="G33" s="266">
        <f>E33*F33</f>
        <v>15000</v>
      </c>
      <c r="H33" s="267">
        <v>0</v>
      </c>
      <c r="I33" s="268">
        <f>E33*H33</f>
        <v>0</v>
      </c>
      <c r="J33" s="267"/>
      <c r="K33" s="268">
        <f>E33*J33</f>
        <v>0</v>
      </c>
      <c r="O33" s="260">
        <v>2</v>
      </c>
      <c r="AA33" s="233">
        <v>12</v>
      </c>
      <c r="AB33" s="233">
        <v>0</v>
      </c>
      <c r="AC33" s="233">
        <v>9</v>
      </c>
      <c r="AZ33" s="233">
        <v>1</v>
      </c>
      <c r="BA33" s="233">
        <f>IF(AZ33=1,G33,0)</f>
        <v>15000</v>
      </c>
      <c r="BB33" s="233">
        <f>IF(AZ33=2,G33,0)</f>
        <v>0</v>
      </c>
      <c r="BC33" s="233">
        <f>IF(AZ33=3,G33,0)</f>
        <v>0</v>
      </c>
      <c r="BD33" s="233">
        <f>IF(AZ33=4,G33,0)</f>
        <v>0</v>
      </c>
      <c r="BE33" s="233">
        <f>IF(AZ33=5,G33,0)</f>
        <v>0</v>
      </c>
      <c r="CA33" s="260">
        <v>12</v>
      </c>
      <c r="CB33" s="260">
        <v>0</v>
      </c>
    </row>
    <row r="34" spans="1:80" ht="56.25" x14ac:dyDescent="0.2">
      <c r="A34" s="269"/>
      <c r="B34" s="272"/>
      <c r="C34" s="332" t="s">
        <v>142</v>
      </c>
      <c r="D34" s="333"/>
      <c r="E34" s="273">
        <v>0</v>
      </c>
      <c r="F34" s="274"/>
      <c r="G34" s="275"/>
      <c r="H34" s="276"/>
      <c r="I34" s="270"/>
      <c r="J34" s="277"/>
      <c r="K34" s="270"/>
      <c r="M34" s="271" t="s">
        <v>142</v>
      </c>
      <c r="O34" s="260"/>
    </row>
    <row r="35" spans="1:80" x14ac:dyDescent="0.2">
      <c r="A35" s="269"/>
      <c r="B35" s="272"/>
      <c r="C35" s="332" t="s">
        <v>98</v>
      </c>
      <c r="D35" s="333"/>
      <c r="E35" s="273">
        <v>1</v>
      </c>
      <c r="F35" s="274"/>
      <c r="G35" s="275"/>
      <c r="H35" s="276"/>
      <c r="I35" s="270"/>
      <c r="J35" s="277"/>
      <c r="K35" s="270"/>
      <c r="M35" s="271">
        <v>1</v>
      </c>
      <c r="O35" s="260"/>
    </row>
    <row r="36" spans="1:80" x14ac:dyDescent="0.2">
      <c r="A36" s="261">
        <v>10</v>
      </c>
      <c r="B36" s="262" t="s">
        <v>143</v>
      </c>
      <c r="C36" s="263" t="s">
        <v>144</v>
      </c>
      <c r="D36" s="264" t="s">
        <v>116</v>
      </c>
      <c r="E36" s="265">
        <v>1</v>
      </c>
      <c r="F36" s="265">
        <v>3000</v>
      </c>
      <c r="G36" s="266">
        <f>E36*F36</f>
        <v>3000</v>
      </c>
      <c r="H36" s="267">
        <v>0</v>
      </c>
      <c r="I36" s="268">
        <f>E36*H36</f>
        <v>0</v>
      </c>
      <c r="J36" s="267"/>
      <c r="K36" s="268">
        <f>E36*J36</f>
        <v>0</v>
      </c>
      <c r="O36" s="260">
        <v>2</v>
      </c>
      <c r="AA36" s="233">
        <v>12</v>
      </c>
      <c r="AB36" s="233">
        <v>0</v>
      </c>
      <c r="AC36" s="233">
        <v>10</v>
      </c>
      <c r="AZ36" s="233">
        <v>1</v>
      </c>
      <c r="BA36" s="233">
        <f>IF(AZ36=1,G36,0)</f>
        <v>3000</v>
      </c>
      <c r="BB36" s="233">
        <f>IF(AZ36=2,G36,0)</f>
        <v>0</v>
      </c>
      <c r="BC36" s="233">
        <f>IF(AZ36=3,G36,0)</f>
        <v>0</v>
      </c>
      <c r="BD36" s="233">
        <f>IF(AZ36=4,G36,0)</f>
        <v>0</v>
      </c>
      <c r="BE36" s="233">
        <f>IF(AZ36=5,G36,0)</f>
        <v>0</v>
      </c>
      <c r="CA36" s="260">
        <v>12</v>
      </c>
      <c r="CB36" s="260">
        <v>0</v>
      </c>
    </row>
    <row r="37" spans="1:80" ht="45" x14ac:dyDescent="0.2">
      <c r="A37" s="269"/>
      <c r="B37" s="272"/>
      <c r="C37" s="332" t="s">
        <v>145</v>
      </c>
      <c r="D37" s="333"/>
      <c r="E37" s="273">
        <v>0</v>
      </c>
      <c r="F37" s="274"/>
      <c r="G37" s="275"/>
      <c r="H37" s="276"/>
      <c r="I37" s="270"/>
      <c r="J37" s="277"/>
      <c r="K37" s="270"/>
      <c r="M37" s="271" t="s">
        <v>145</v>
      </c>
      <c r="O37" s="260"/>
    </row>
    <row r="38" spans="1:80" x14ac:dyDescent="0.2">
      <c r="A38" s="269"/>
      <c r="B38" s="272"/>
      <c r="C38" s="332" t="s">
        <v>98</v>
      </c>
      <c r="D38" s="333"/>
      <c r="E38" s="273">
        <v>1</v>
      </c>
      <c r="F38" s="274"/>
      <c r="G38" s="275"/>
      <c r="H38" s="276"/>
      <c r="I38" s="270"/>
      <c r="J38" s="277"/>
      <c r="K38" s="270"/>
      <c r="M38" s="271">
        <v>1</v>
      </c>
      <c r="O38" s="260"/>
    </row>
    <row r="39" spans="1:80" ht="22.5" x14ac:dyDescent="0.2">
      <c r="A39" s="261">
        <v>11</v>
      </c>
      <c r="B39" s="262" t="s">
        <v>146</v>
      </c>
      <c r="C39" s="263" t="s">
        <v>147</v>
      </c>
      <c r="D39" s="264" t="s">
        <v>116</v>
      </c>
      <c r="E39" s="265">
        <v>1</v>
      </c>
      <c r="F39" s="265">
        <v>3000</v>
      </c>
      <c r="G39" s="266">
        <f>E39*F39</f>
        <v>3000</v>
      </c>
      <c r="H39" s="267">
        <v>0</v>
      </c>
      <c r="I39" s="268">
        <f>E39*H39</f>
        <v>0</v>
      </c>
      <c r="J39" s="267"/>
      <c r="K39" s="268">
        <f>E39*J39</f>
        <v>0</v>
      </c>
      <c r="O39" s="260">
        <v>2</v>
      </c>
      <c r="AA39" s="233">
        <v>12</v>
      </c>
      <c r="AB39" s="233">
        <v>0</v>
      </c>
      <c r="AC39" s="233">
        <v>11</v>
      </c>
      <c r="AZ39" s="233">
        <v>1</v>
      </c>
      <c r="BA39" s="233">
        <f>IF(AZ39=1,G39,0)</f>
        <v>3000</v>
      </c>
      <c r="BB39" s="233">
        <f>IF(AZ39=2,G39,0)</f>
        <v>0</v>
      </c>
      <c r="BC39" s="233">
        <f>IF(AZ39=3,G39,0)</f>
        <v>0</v>
      </c>
      <c r="BD39" s="233">
        <f>IF(AZ39=4,G39,0)</f>
        <v>0</v>
      </c>
      <c r="BE39" s="233">
        <f>IF(AZ39=5,G39,0)</f>
        <v>0</v>
      </c>
      <c r="CA39" s="260">
        <v>12</v>
      </c>
      <c r="CB39" s="260">
        <v>0</v>
      </c>
    </row>
    <row r="40" spans="1:80" ht="33.75" x14ac:dyDescent="0.2">
      <c r="A40" s="269"/>
      <c r="B40" s="272"/>
      <c r="C40" s="332" t="s">
        <v>148</v>
      </c>
      <c r="D40" s="333"/>
      <c r="E40" s="273">
        <v>0</v>
      </c>
      <c r="F40" s="274"/>
      <c r="G40" s="275"/>
      <c r="H40" s="276"/>
      <c r="I40" s="270"/>
      <c r="J40" s="277"/>
      <c r="K40" s="270"/>
      <c r="M40" s="271" t="s">
        <v>148</v>
      </c>
      <c r="O40" s="260"/>
    </row>
    <row r="41" spans="1:80" x14ac:dyDescent="0.2">
      <c r="A41" s="269"/>
      <c r="B41" s="272"/>
      <c r="C41" s="332" t="s">
        <v>98</v>
      </c>
      <c r="D41" s="333"/>
      <c r="E41" s="273">
        <v>1</v>
      </c>
      <c r="F41" s="274"/>
      <c r="G41" s="275"/>
      <c r="H41" s="276"/>
      <c r="I41" s="270"/>
      <c r="J41" s="277"/>
      <c r="K41" s="270"/>
      <c r="M41" s="271">
        <v>1</v>
      </c>
      <c r="O41" s="260"/>
    </row>
    <row r="42" spans="1:80" x14ac:dyDescent="0.2">
      <c r="A42" s="261">
        <v>12</v>
      </c>
      <c r="B42" s="262" t="s">
        <v>149</v>
      </c>
      <c r="C42" s="263" t="s">
        <v>150</v>
      </c>
      <c r="D42" s="264" t="s">
        <v>116</v>
      </c>
      <c r="E42" s="265">
        <v>1</v>
      </c>
      <c r="F42" s="265">
        <v>1000</v>
      </c>
      <c r="G42" s="266">
        <f>E42*F42</f>
        <v>1000</v>
      </c>
      <c r="H42" s="267">
        <v>0</v>
      </c>
      <c r="I42" s="268">
        <f>E42*H42</f>
        <v>0</v>
      </c>
      <c r="J42" s="267"/>
      <c r="K42" s="268">
        <f>E42*J42</f>
        <v>0</v>
      </c>
      <c r="O42" s="260">
        <v>2</v>
      </c>
      <c r="AA42" s="233">
        <v>12</v>
      </c>
      <c r="AB42" s="233">
        <v>0</v>
      </c>
      <c r="AC42" s="233">
        <v>12</v>
      </c>
      <c r="AZ42" s="233">
        <v>1</v>
      </c>
      <c r="BA42" s="233">
        <f>IF(AZ42=1,G42,0)</f>
        <v>1000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60">
        <v>12</v>
      </c>
      <c r="CB42" s="260">
        <v>0</v>
      </c>
    </row>
    <row r="43" spans="1:80" ht="33.75" x14ac:dyDescent="0.2">
      <c r="A43" s="269"/>
      <c r="B43" s="272"/>
      <c r="C43" s="332" t="s">
        <v>151</v>
      </c>
      <c r="D43" s="333"/>
      <c r="E43" s="273">
        <v>0</v>
      </c>
      <c r="F43" s="274"/>
      <c r="G43" s="275"/>
      <c r="H43" s="276"/>
      <c r="I43" s="270"/>
      <c r="J43" s="277"/>
      <c r="K43" s="270"/>
      <c r="M43" s="271" t="s">
        <v>151</v>
      </c>
      <c r="O43" s="260"/>
    </row>
    <row r="44" spans="1:80" x14ac:dyDescent="0.2">
      <c r="A44" s="269"/>
      <c r="B44" s="272"/>
      <c r="C44" s="332" t="s">
        <v>98</v>
      </c>
      <c r="D44" s="333"/>
      <c r="E44" s="273">
        <v>1</v>
      </c>
      <c r="F44" s="274"/>
      <c r="G44" s="275"/>
      <c r="H44" s="276"/>
      <c r="I44" s="270"/>
      <c r="J44" s="277"/>
      <c r="K44" s="270"/>
      <c r="M44" s="271">
        <v>1</v>
      </c>
      <c r="O44" s="260"/>
    </row>
    <row r="45" spans="1:80" x14ac:dyDescent="0.2">
      <c r="A45" s="278"/>
      <c r="B45" s="279" t="s">
        <v>100</v>
      </c>
      <c r="C45" s="280" t="s">
        <v>113</v>
      </c>
      <c r="D45" s="281"/>
      <c r="E45" s="282"/>
      <c r="F45" s="283"/>
      <c r="G45" s="284">
        <f>SUM(G7:G44)</f>
        <v>308000</v>
      </c>
      <c r="H45" s="285"/>
      <c r="I45" s="286">
        <f>SUM(I7:I44)</f>
        <v>0</v>
      </c>
      <c r="J45" s="285"/>
      <c r="K45" s="286">
        <f>SUM(K7:K44)</f>
        <v>0</v>
      </c>
      <c r="O45" s="260">
        <v>4</v>
      </c>
      <c r="BA45" s="287">
        <f>SUM(BA7:BA44)</f>
        <v>308000</v>
      </c>
      <c r="BB45" s="287">
        <f>SUM(BB7:BB44)</f>
        <v>0</v>
      </c>
      <c r="BC45" s="287">
        <f>SUM(BC7:BC44)</f>
        <v>0</v>
      </c>
      <c r="BD45" s="287">
        <f>SUM(BD7:BD44)</f>
        <v>0</v>
      </c>
      <c r="BE45" s="287">
        <f>SUM(BE7:BE44)</f>
        <v>0</v>
      </c>
    </row>
    <row r="46" spans="1:80" x14ac:dyDescent="0.2">
      <c r="A46" s="250" t="s">
        <v>97</v>
      </c>
      <c r="B46" s="251" t="s">
        <v>98</v>
      </c>
      <c r="C46" s="252" t="s">
        <v>99</v>
      </c>
      <c r="D46" s="253"/>
      <c r="E46" s="254"/>
      <c r="F46" s="254"/>
      <c r="G46" s="255"/>
      <c r="H46" s="256"/>
      <c r="I46" s="257"/>
      <c r="J46" s="258"/>
      <c r="K46" s="259"/>
      <c r="O46" s="260">
        <v>1</v>
      </c>
    </row>
    <row r="47" spans="1:80" x14ac:dyDescent="0.2">
      <c r="A47" s="261">
        <v>13</v>
      </c>
      <c r="B47" s="262" t="s">
        <v>153</v>
      </c>
      <c r="C47" s="263" t="s">
        <v>154</v>
      </c>
      <c r="D47" s="264" t="s">
        <v>155</v>
      </c>
      <c r="E47" s="265">
        <v>12.5</v>
      </c>
      <c r="F47" s="265">
        <v>551</v>
      </c>
      <c r="G47" s="266">
        <f>E47*F47</f>
        <v>6887.5</v>
      </c>
      <c r="H47" s="267">
        <v>0</v>
      </c>
      <c r="I47" s="268">
        <f>E47*H47</f>
        <v>0</v>
      </c>
      <c r="J47" s="267">
        <v>0</v>
      </c>
      <c r="K47" s="268">
        <f>E47*J47</f>
        <v>0</v>
      </c>
      <c r="O47" s="260">
        <v>2</v>
      </c>
      <c r="AA47" s="233">
        <v>1</v>
      </c>
      <c r="AB47" s="233">
        <v>1</v>
      </c>
      <c r="AC47" s="233">
        <v>1</v>
      </c>
      <c r="AZ47" s="233">
        <v>1</v>
      </c>
      <c r="BA47" s="233">
        <f>IF(AZ47=1,G47,0)</f>
        <v>6887.5</v>
      </c>
      <c r="BB47" s="233">
        <f>IF(AZ47=2,G47,0)</f>
        <v>0</v>
      </c>
      <c r="BC47" s="233">
        <f>IF(AZ47=3,G47,0)</f>
        <v>0</v>
      </c>
      <c r="BD47" s="233">
        <f>IF(AZ47=4,G47,0)</f>
        <v>0</v>
      </c>
      <c r="BE47" s="233">
        <f>IF(AZ47=5,G47,0)</f>
        <v>0</v>
      </c>
      <c r="CA47" s="260">
        <v>1</v>
      </c>
      <c r="CB47" s="260">
        <v>1</v>
      </c>
    </row>
    <row r="48" spans="1:80" x14ac:dyDescent="0.2">
      <c r="A48" s="269"/>
      <c r="B48" s="272"/>
      <c r="C48" s="332" t="s">
        <v>156</v>
      </c>
      <c r="D48" s="333"/>
      <c r="E48" s="273">
        <v>0</v>
      </c>
      <c r="F48" s="274"/>
      <c r="G48" s="275"/>
      <c r="H48" s="276"/>
      <c r="I48" s="270"/>
      <c r="J48" s="277"/>
      <c r="K48" s="270"/>
      <c r="M48" s="271" t="s">
        <v>156</v>
      </c>
      <c r="O48" s="260"/>
    </row>
    <row r="49" spans="1:80" x14ac:dyDescent="0.2">
      <c r="A49" s="269"/>
      <c r="B49" s="272"/>
      <c r="C49" s="332" t="s">
        <v>157</v>
      </c>
      <c r="D49" s="333"/>
      <c r="E49" s="273">
        <v>12.5</v>
      </c>
      <c r="F49" s="274"/>
      <c r="G49" s="275"/>
      <c r="H49" s="276"/>
      <c r="I49" s="270"/>
      <c r="J49" s="277"/>
      <c r="K49" s="270"/>
      <c r="M49" s="271" t="s">
        <v>157</v>
      </c>
      <c r="O49" s="260"/>
    </row>
    <row r="50" spans="1:80" x14ac:dyDescent="0.2">
      <c r="A50" s="261">
        <v>14</v>
      </c>
      <c r="B50" s="262" t="s">
        <v>158</v>
      </c>
      <c r="C50" s="263" t="s">
        <v>159</v>
      </c>
      <c r="D50" s="264" t="s">
        <v>155</v>
      </c>
      <c r="E50" s="265">
        <v>13.85</v>
      </c>
      <c r="F50" s="265">
        <v>349</v>
      </c>
      <c r="G50" s="266">
        <f>E50*F50</f>
        <v>4833.6499999999996</v>
      </c>
      <c r="H50" s="267">
        <v>0</v>
      </c>
      <c r="I50" s="268">
        <f>E50*H50</f>
        <v>0</v>
      </c>
      <c r="J50" s="267">
        <v>0</v>
      </c>
      <c r="K50" s="268">
        <f>E50*J50</f>
        <v>0</v>
      </c>
      <c r="O50" s="260">
        <v>2</v>
      </c>
      <c r="AA50" s="233">
        <v>1</v>
      </c>
      <c r="AB50" s="233">
        <v>1</v>
      </c>
      <c r="AC50" s="233">
        <v>1</v>
      </c>
      <c r="AZ50" s="233">
        <v>1</v>
      </c>
      <c r="BA50" s="233">
        <f>IF(AZ50=1,G50,0)</f>
        <v>4833.6499999999996</v>
      </c>
      <c r="BB50" s="233">
        <f>IF(AZ50=2,G50,0)</f>
        <v>0</v>
      </c>
      <c r="BC50" s="233">
        <f>IF(AZ50=3,G50,0)</f>
        <v>0</v>
      </c>
      <c r="BD50" s="233">
        <f>IF(AZ50=4,G50,0)</f>
        <v>0</v>
      </c>
      <c r="BE50" s="233">
        <f>IF(AZ50=5,G50,0)</f>
        <v>0</v>
      </c>
      <c r="CA50" s="260">
        <v>1</v>
      </c>
      <c r="CB50" s="260">
        <v>1</v>
      </c>
    </row>
    <row r="51" spans="1:80" x14ac:dyDescent="0.2">
      <c r="A51" s="269"/>
      <c r="B51" s="272"/>
      <c r="C51" s="332" t="s">
        <v>160</v>
      </c>
      <c r="D51" s="333"/>
      <c r="E51" s="273">
        <v>0</v>
      </c>
      <c r="F51" s="274"/>
      <c r="G51" s="275"/>
      <c r="H51" s="276"/>
      <c r="I51" s="270"/>
      <c r="J51" s="277"/>
      <c r="K51" s="270"/>
      <c r="M51" s="271" t="s">
        <v>160</v>
      </c>
      <c r="O51" s="260"/>
    </row>
    <row r="52" spans="1:80" x14ac:dyDescent="0.2">
      <c r="A52" s="269"/>
      <c r="B52" s="272"/>
      <c r="C52" s="332" t="s">
        <v>161</v>
      </c>
      <c r="D52" s="333"/>
      <c r="E52" s="273">
        <v>2.25</v>
      </c>
      <c r="F52" s="274"/>
      <c r="G52" s="275"/>
      <c r="H52" s="276"/>
      <c r="I52" s="270"/>
      <c r="J52" s="277"/>
      <c r="K52" s="270"/>
      <c r="M52" s="271" t="s">
        <v>161</v>
      </c>
      <c r="O52" s="260"/>
    </row>
    <row r="53" spans="1:80" x14ac:dyDescent="0.2">
      <c r="A53" s="269"/>
      <c r="B53" s="272"/>
      <c r="C53" s="332" t="s">
        <v>162</v>
      </c>
      <c r="D53" s="333"/>
      <c r="E53" s="273">
        <v>0</v>
      </c>
      <c r="F53" s="274"/>
      <c r="G53" s="275"/>
      <c r="H53" s="276"/>
      <c r="I53" s="270"/>
      <c r="J53" s="277"/>
      <c r="K53" s="270"/>
      <c r="M53" s="271" t="s">
        <v>162</v>
      </c>
      <c r="O53" s="260"/>
    </row>
    <row r="54" spans="1:80" x14ac:dyDescent="0.2">
      <c r="A54" s="269"/>
      <c r="B54" s="272"/>
      <c r="C54" s="332" t="s">
        <v>161</v>
      </c>
      <c r="D54" s="333"/>
      <c r="E54" s="273">
        <v>2.25</v>
      </c>
      <c r="F54" s="274"/>
      <c r="G54" s="275"/>
      <c r="H54" s="276"/>
      <c r="I54" s="270"/>
      <c r="J54" s="277"/>
      <c r="K54" s="270"/>
      <c r="M54" s="271" t="s">
        <v>161</v>
      </c>
      <c r="O54" s="260"/>
    </row>
    <row r="55" spans="1:80" x14ac:dyDescent="0.2">
      <c r="A55" s="269"/>
      <c r="B55" s="272"/>
      <c r="C55" s="332" t="s">
        <v>163</v>
      </c>
      <c r="D55" s="333"/>
      <c r="E55" s="273">
        <v>0</v>
      </c>
      <c r="F55" s="274"/>
      <c r="G55" s="275"/>
      <c r="H55" s="276"/>
      <c r="I55" s="270"/>
      <c r="J55" s="277"/>
      <c r="K55" s="270"/>
      <c r="M55" s="271" t="s">
        <v>163</v>
      </c>
      <c r="O55" s="260"/>
    </row>
    <row r="56" spans="1:80" x14ac:dyDescent="0.2">
      <c r="A56" s="269"/>
      <c r="B56" s="272"/>
      <c r="C56" s="332" t="s">
        <v>164</v>
      </c>
      <c r="D56" s="333"/>
      <c r="E56" s="273">
        <v>6.75</v>
      </c>
      <c r="F56" s="274"/>
      <c r="G56" s="275"/>
      <c r="H56" s="276"/>
      <c r="I56" s="270"/>
      <c r="J56" s="277"/>
      <c r="K56" s="270"/>
      <c r="M56" s="271" t="s">
        <v>164</v>
      </c>
      <c r="O56" s="260"/>
    </row>
    <row r="57" spans="1:80" x14ac:dyDescent="0.2">
      <c r="A57" s="269"/>
      <c r="B57" s="272"/>
      <c r="C57" s="332" t="s">
        <v>165</v>
      </c>
      <c r="D57" s="333"/>
      <c r="E57" s="273">
        <v>0</v>
      </c>
      <c r="F57" s="274"/>
      <c r="G57" s="275"/>
      <c r="H57" s="276"/>
      <c r="I57" s="270"/>
      <c r="J57" s="277"/>
      <c r="K57" s="270"/>
      <c r="M57" s="271" t="s">
        <v>165</v>
      </c>
      <c r="O57" s="260"/>
    </row>
    <row r="58" spans="1:80" x14ac:dyDescent="0.2">
      <c r="A58" s="269"/>
      <c r="B58" s="272"/>
      <c r="C58" s="332" t="s">
        <v>166</v>
      </c>
      <c r="D58" s="333"/>
      <c r="E58" s="273">
        <v>2.6</v>
      </c>
      <c r="F58" s="274"/>
      <c r="G58" s="275"/>
      <c r="H58" s="276"/>
      <c r="I58" s="270"/>
      <c r="J58" s="277"/>
      <c r="K58" s="270"/>
      <c r="M58" s="271" t="s">
        <v>166</v>
      </c>
      <c r="O58" s="260"/>
    </row>
    <row r="59" spans="1:80" x14ac:dyDescent="0.2">
      <c r="A59" s="261">
        <v>15</v>
      </c>
      <c r="B59" s="262" t="s">
        <v>167</v>
      </c>
      <c r="C59" s="263" t="s">
        <v>168</v>
      </c>
      <c r="D59" s="264" t="s">
        <v>155</v>
      </c>
      <c r="E59" s="265">
        <v>6.9249999999999998</v>
      </c>
      <c r="F59" s="265">
        <v>42</v>
      </c>
      <c r="G59" s="266">
        <f>E59*F59</f>
        <v>290.84999999999997</v>
      </c>
      <c r="H59" s="267">
        <v>0</v>
      </c>
      <c r="I59" s="268">
        <f>E59*H59</f>
        <v>0</v>
      </c>
      <c r="J59" s="267">
        <v>0</v>
      </c>
      <c r="K59" s="268">
        <f>E59*J59</f>
        <v>0</v>
      </c>
      <c r="O59" s="260">
        <v>2</v>
      </c>
      <c r="AA59" s="233">
        <v>1</v>
      </c>
      <c r="AB59" s="233">
        <v>1</v>
      </c>
      <c r="AC59" s="233">
        <v>1</v>
      </c>
      <c r="AZ59" s="233">
        <v>1</v>
      </c>
      <c r="BA59" s="233">
        <f>IF(AZ59=1,G59,0)</f>
        <v>290.84999999999997</v>
      </c>
      <c r="BB59" s="233">
        <f>IF(AZ59=2,G59,0)</f>
        <v>0</v>
      </c>
      <c r="BC59" s="233">
        <f>IF(AZ59=3,G59,0)</f>
        <v>0</v>
      </c>
      <c r="BD59" s="233">
        <f>IF(AZ59=4,G59,0)</f>
        <v>0</v>
      </c>
      <c r="BE59" s="233">
        <f>IF(AZ59=5,G59,0)</f>
        <v>0</v>
      </c>
      <c r="CA59" s="260">
        <v>1</v>
      </c>
      <c r="CB59" s="260">
        <v>1</v>
      </c>
    </row>
    <row r="60" spans="1:80" x14ac:dyDescent="0.2">
      <c r="A60" s="261">
        <v>16</v>
      </c>
      <c r="B60" s="262" t="s">
        <v>169</v>
      </c>
      <c r="C60" s="263" t="s">
        <v>170</v>
      </c>
      <c r="D60" s="264" t="s">
        <v>155</v>
      </c>
      <c r="E60" s="265">
        <v>196.7</v>
      </c>
      <c r="F60" s="265">
        <v>306</v>
      </c>
      <c r="G60" s="266">
        <f>E60*F60</f>
        <v>60190.2</v>
      </c>
      <c r="H60" s="267">
        <v>0</v>
      </c>
      <c r="I60" s="268">
        <f>E60*H60</f>
        <v>0</v>
      </c>
      <c r="J60" s="267">
        <v>0</v>
      </c>
      <c r="K60" s="268">
        <f>E60*J60</f>
        <v>0</v>
      </c>
      <c r="O60" s="260">
        <v>2</v>
      </c>
      <c r="AA60" s="233">
        <v>1</v>
      </c>
      <c r="AB60" s="233">
        <v>1</v>
      </c>
      <c r="AC60" s="233">
        <v>1</v>
      </c>
      <c r="AZ60" s="233">
        <v>1</v>
      </c>
      <c r="BA60" s="233">
        <f>IF(AZ60=1,G60,0)</f>
        <v>60190.2</v>
      </c>
      <c r="BB60" s="233">
        <f>IF(AZ60=2,G60,0)</f>
        <v>0</v>
      </c>
      <c r="BC60" s="233">
        <f>IF(AZ60=3,G60,0)</f>
        <v>0</v>
      </c>
      <c r="BD60" s="233">
        <f>IF(AZ60=4,G60,0)</f>
        <v>0</v>
      </c>
      <c r="BE60" s="233">
        <f>IF(AZ60=5,G60,0)</f>
        <v>0</v>
      </c>
      <c r="CA60" s="260">
        <v>1</v>
      </c>
      <c r="CB60" s="260">
        <v>1</v>
      </c>
    </row>
    <row r="61" spans="1:80" x14ac:dyDescent="0.2">
      <c r="A61" s="269"/>
      <c r="B61" s="272"/>
      <c r="C61" s="332" t="s">
        <v>171</v>
      </c>
      <c r="D61" s="333"/>
      <c r="E61" s="273">
        <v>0</v>
      </c>
      <c r="F61" s="274"/>
      <c r="G61" s="275"/>
      <c r="H61" s="276"/>
      <c r="I61" s="270"/>
      <c r="J61" s="277"/>
      <c r="K61" s="270"/>
      <c r="M61" s="271" t="s">
        <v>171</v>
      </c>
      <c r="O61" s="260"/>
    </row>
    <row r="62" spans="1:80" x14ac:dyDescent="0.2">
      <c r="A62" s="269"/>
      <c r="B62" s="272"/>
      <c r="C62" s="332" t="s">
        <v>172</v>
      </c>
      <c r="D62" s="333"/>
      <c r="E62" s="273">
        <v>15.95</v>
      </c>
      <c r="F62" s="274"/>
      <c r="G62" s="275"/>
      <c r="H62" s="276"/>
      <c r="I62" s="270"/>
      <c r="J62" s="277"/>
      <c r="K62" s="270"/>
      <c r="M62" s="271" t="s">
        <v>172</v>
      </c>
      <c r="O62" s="260"/>
    </row>
    <row r="63" spans="1:80" x14ac:dyDescent="0.2">
      <c r="A63" s="269"/>
      <c r="B63" s="272"/>
      <c r="C63" s="332" t="s">
        <v>173</v>
      </c>
      <c r="D63" s="333"/>
      <c r="E63" s="273">
        <v>0</v>
      </c>
      <c r="F63" s="274"/>
      <c r="G63" s="275"/>
      <c r="H63" s="276"/>
      <c r="I63" s="270"/>
      <c r="J63" s="277"/>
      <c r="K63" s="270"/>
      <c r="M63" s="271" t="s">
        <v>173</v>
      </c>
      <c r="O63" s="260"/>
    </row>
    <row r="64" spans="1:80" x14ac:dyDescent="0.2">
      <c r="A64" s="269"/>
      <c r="B64" s="272"/>
      <c r="C64" s="332" t="s">
        <v>174</v>
      </c>
      <c r="D64" s="333"/>
      <c r="E64" s="273">
        <v>96.25</v>
      </c>
      <c r="F64" s="274"/>
      <c r="G64" s="275"/>
      <c r="H64" s="276"/>
      <c r="I64" s="270"/>
      <c r="J64" s="277"/>
      <c r="K64" s="270"/>
      <c r="M64" s="271" t="s">
        <v>174</v>
      </c>
      <c r="O64" s="260"/>
    </row>
    <row r="65" spans="1:80" x14ac:dyDescent="0.2">
      <c r="A65" s="269"/>
      <c r="B65" s="272"/>
      <c r="C65" s="332" t="s">
        <v>175</v>
      </c>
      <c r="D65" s="333"/>
      <c r="E65" s="273">
        <v>0</v>
      </c>
      <c r="F65" s="274"/>
      <c r="G65" s="275"/>
      <c r="H65" s="276"/>
      <c r="I65" s="270"/>
      <c r="J65" s="277"/>
      <c r="K65" s="270"/>
      <c r="M65" s="271" t="s">
        <v>175</v>
      </c>
      <c r="O65" s="260"/>
    </row>
    <row r="66" spans="1:80" x14ac:dyDescent="0.2">
      <c r="A66" s="269"/>
      <c r="B66" s="272"/>
      <c r="C66" s="332" t="s">
        <v>176</v>
      </c>
      <c r="D66" s="333"/>
      <c r="E66" s="273">
        <v>84.5</v>
      </c>
      <c r="F66" s="274"/>
      <c r="G66" s="275"/>
      <c r="H66" s="276"/>
      <c r="I66" s="270"/>
      <c r="J66" s="277"/>
      <c r="K66" s="270"/>
      <c r="M66" s="271" t="s">
        <v>176</v>
      </c>
      <c r="O66" s="260"/>
    </row>
    <row r="67" spans="1:80" x14ac:dyDescent="0.2">
      <c r="A67" s="261">
        <v>17</v>
      </c>
      <c r="B67" s="262" t="s">
        <v>177</v>
      </c>
      <c r="C67" s="263" t="s">
        <v>178</v>
      </c>
      <c r="D67" s="264" t="s">
        <v>155</v>
      </c>
      <c r="E67" s="265">
        <v>98.35</v>
      </c>
      <c r="F67" s="265">
        <v>60</v>
      </c>
      <c r="G67" s="266">
        <f>E67*F67</f>
        <v>5901</v>
      </c>
      <c r="H67" s="267">
        <v>0</v>
      </c>
      <c r="I67" s="268">
        <f>E67*H67</f>
        <v>0</v>
      </c>
      <c r="J67" s="267">
        <v>0</v>
      </c>
      <c r="K67" s="268">
        <f>E67*J67</f>
        <v>0</v>
      </c>
      <c r="O67" s="260">
        <v>2</v>
      </c>
      <c r="AA67" s="233">
        <v>1</v>
      </c>
      <c r="AB67" s="233">
        <v>1</v>
      </c>
      <c r="AC67" s="233">
        <v>1</v>
      </c>
      <c r="AZ67" s="233">
        <v>1</v>
      </c>
      <c r="BA67" s="233">
        <f>IF(AZ67=1,G67,0)</f>
        <v>5901</v>
      </c>
      <c r="BB67" s="233">
        <f>IF(AZ67=2,G67,0)</f>
        <v>0</v>
      </c>
      <c r="BC67" s="233">
        <f>IF(AZ67=3,G67,0)</f>
        <v>0</v>
      </c>
      <c r="BD67" s="233">
        <f>IF(AZ67=4,G67,0)</f>
        <v>0</v>
      </c>
      <c r="BE67" s="233">
        <f>IF(AZ67=5,G67,0)</f>
        <v>0</v>
      </c>
      <c r="CA67" s="260">
        <v>1</v>
      </c>
      <c r="CB67" s="260">
        <v>1</v>
      </c>
    </row>
    <row r="68" spans="1:80" x14ac:dyDescent="0.2">
      <c r="A68" s="261">
        <v>18</v>
      </c>
      <c r="B68" s="262" t="s">
        <v>179</v>
      </c>
      <c r="C68" s="263" t="s">
        <v>180</v>
      </c>
      <c r="D68" s="264" t="s">
        <v>155</v>
      </c>
      <c r="E68" s="265">
        <v>91.904399999999995</v>
      </c>
      <c r="F68" s="265">
        <v>1004</v>
      </c>
      <c r="G68" s="266">
        <f>E68*F68</f>
        <v>92272.017599999992</v>
      </c>
      <c r="H68" s="267">
        <v>0</v>
      </c>
      <c r="I68" s="268">
        <f>E68*H68</f>
        <v>0</v>
      </c>
      <c r="J68" s="267">
        <v>0</v>
      </c>
      <c r="K68" s="268">
        <f>E68*J68</f>
        <v>0</v>
      </c>
      <c r="O68" s="260">
        <v>2</v>
      </c>
      <c r="AA68" s="233">
        <v>1</v>
      </c>
      <c r="AB68" s="233">
        <v>1</v>
      </c>
      <c r="AC68" s="233">
        <v>1</v>
      </c>
      <c r="AZ68" s="233">
        <v>1</v>
      </c>
      <c r="BA68" s="233">
        <f>IF(AZ68=1,G68,0)</f>
        <v>92272.017599999992</v>
      </c>
      <c r="BB68" s="233">
        <f>IF(AZ68=2,G68,0)</f>
        <v>0</v>
      </c>
      <c r="BC68" s="233">
        <f>IF(AZ68=3,G68,0)</f>
        <v>0</v>
      </c>
      <c r="BD68" s="233">
        <f>IF(AZ68=4,G68,0)</f>
        <v>0</v>
      </c>
      <c r="BE68" s="233">
        <f>IF(AZ68=5,G68,0)</f>
        <v>0</v>
      </c>
      <c r="CA68" s="260">
        <v>1</v>
      </c>
      <c r="CB68" s="260">
        <v>1</v>
      </c>
    </row>
    <row r="69" spans="1:80" ht="22.5" x14ac:dyDescent="0.2">
      <c r="A69" s="269"/>
      <c r="B69" s="272"/>
      <c r="C69" s="332" t="s">
        <v>181</v>
      </c>
      <c r="D69" s="333"/>
      <c r="E69" s="273">
        <v>0</v>
      </c>
      <c r="F69" s="274"/>
      <c r="G69" s="275"/>
      <c r="H69" s="276"/>
      <c r="I69" s="270"/>
      <c r="J69" s="277"/>
      <c r="K69" s="270"/>
      <c r="M69" s="271" t="s">
        <v>181</v>
      </c>
      <c r="O69" s="260"/>
    </row>
    <row r="70" spans="1:80" x14ac:dyDescent="0.2">
      <c r="A70" s="269"/>
      <c r="B70" s="272"/>
      <c r="C70" s="332" t="s">
        <v>182</v>
      </c>
      <c r="D70" s="333"/>
      <c r="E70" s="273">
        <v>66.144400000000005</v>
      </c>
      <c r="F70" s="274"/>
      <c r="G70" s="275"/>
      <c r="H70" s="276"/>
      <c r="I70" s="270"/>
      <c r="J70" s="277"/>
      <c r="K70" s="270"/>
      <c r="M70" s="271" t="s">
        <v>182</v>
      </c>
      <c r="O70" s="260"/>
    </row>
    <row r="71" spans="1:80" x14ac:dyDescent="0.2">
      <c r="A71" s="269"/>
      <c r="B71" s="272"/>
      <c r="C71" s="332" t="s">
        <v>183</v>
      </c>
      <c r="D71" s="333"/>
      <c r="E71" s="273">
        <v>0</v>
      </c>
      <c r="F71" s="274"/>
      <c r="G71" s="275"/>
      <c r="H71" s="276"/>
      <c r="I71" s="270"/>
      <c r="J71" s="277"/>
      <c r="K71" s="270"/>
      <c r="M71" s="271" t="s">
        <v>183</v>
      </c>
      <c r="O71" s="260"/>
    </row>
    <row r="72" spans="1:80" x14ac:dyDescent="0.2">
      <c r="A72" s="269"/>
      <c r="B72" s="272"/>
      <c r="C72" s="332" t="s">
        <v>184</v>
      </c>
      <c r="D72" s="333"/>
      <c r="E72" s="273">
        <v>25.76</v>
      </c>
      <c r="F72" s="274"/>
      <c r="G72" s="275"/>
      <c r="H72" s="276"/>
      <c r="I72" s="270"/>
      <c r="J72" s="277"/>
      <c r="K72" s="270"/>
      <c r="M72" s="271" t="s">
        <v>184</v>
      </c>
      <c r="O72" s="260"/>
    </row>
    <row r="73" spans="1:80" ht="22.5" x14ac:dyDescent="0.2">
      <c r="A73" s="261">
        <v>19</v>
      </c>
      <c r="B73" s="262" t="s">
        <v>185</v>
      </c>
      <c r="C73" s="263" t="s">
        <v>186</v>
      </c>
      <c r="D73" s="264" t="s">
        <v>155</v>
      </c>
      <c r="E73" s="265">
        <v>13.5695</v>
      </c>
      <c r="F73" s="265">
        <v>893</v>
      </c>
      <c r="G73" s="266">
        <f>E73*F73</f>
        <v>12117.5635</v>
      </c>
      <c r="H73" s="267">
        <v>0</v>
      </c>
      <c r="I73" s="268">
        <f>E73*H73</f>
        <v>0</v>
      </c>
      <c r="J73" s="267">
        <v>0</v>
      </c>
      <c r="K73" s="268">
        <f>E73*J73</f>
        <v>0</v>
      </c>
      <c r="O73" s="260">
        <v>2</v>
      </c>
      <c r="AA73" s="233">
        <v>1</v>
      </c>
      <c r="AB73" s="233">
        <v>1</v>
      </c>
      <c r="AC73" s="233">
        <v>1</v>
      </c>
      <c r="AZ73" s="233">
        <v>1</v>
      </c>
      <c r="BA73" s="233">
        <f>IF(AZ73=1,G73,0)</f>
        <v>12117.5635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60">
        <v>1</v>
      </c>
      <c r="CB73" s="260">
        <v>1</v>
      </c>
    </row>
    <row r="74" spans="1:80" ht="22.5" x14ac:dyDescent="0.2">
      <c r="A74" s="269"/>
      <c r="B74" s="272"/>
      <c r="C74" s="332" t="s">
        <v>187</v>
      </c>
      <c r="D74" s="333"/>
      <c r="E74" s="273">
        <v>0</v>
      </c>
      <c r="F74" s="274"/>
      <c r="G74" s="275"/>
      <c r="H74" s="276"/>
      <c r="I74" s="270"/>
      <c r="J74" s="277"/>
      <c r="K74" s="270"/>
      <c r="M74" s="271" t="s">
        <v>187</v>
      </c>
      <c r="O74" s="260"/>
    </row>
    <row r="75" spans="1:80" x14ac:dyDescent="0.2">
      <c r="A75" s="269"/>
      <c r="B75" s="272"/>
      <c r="C75" s="332" t="s">
        <v>188</v>
      </c>
      <c r="D75" s="333"/>
      <c r="E75" s="273">
        <v>13.484500000000001</v>
      </c>
      <c r="F75" s="274"/>
      <c r="G75" s="275"/>
      <c r="H75" s="276"/>
      <c r="I75" s="270"/>
      <c r="J75" s="277"/>
      <c r="K75" s="270"/>
      <c r="M75" s="271" t="s">
        <v>188</v>
      </c>
      <c r="O75" s="260"/>
    </row>
    <row r="76" spans="1:80" x14ac:dyDescent="0.2">
      <c r="A76" s="269"/>
      <c r="B76" s="272"/>
      <c r="C76" s="332" t="s">
        <v>189</v>
      </c>
      <c r="D76" s="333"/>
      <c r="E76" s="273">
        <v>8.5000000000000006E-2</v>
      </c>
      <c r="F76" s="274"/>
      <c r="G76" s="275"/>
      <c r="H76" s="276"/>
      <c r="I76" s="270"/>
      <c r="J76" s="277"/>
      <c r="K76" s="270"/>
      <c r="M76" s="271" t="s">
        <v>189</v>
      </c>
      <c r="O76" s="260"/>
    </row>
    <row r="77" spans="1:80" ht="22.5" x14ac:dyDescent="0.2">
      <c r="A77" s="261">
        <v>20</v>
      </c>
      <c r="B77" s="262" t="s">
        <v>190</v>
      </c>
      <c r="C77" s="263" t="s">
        <v>191</v>
      </c>
      <c r="D77" s="264" t="s">
        <v>155</v>
      </c>
      <c r="E77" s="265">
        <v>28.563800000000001</v>
      </c>
      <c r="F77" s="265">
        <v>1288</v>
      </c>
      <c r="G77" s="266">
        <f>E77*F77</f>
        <v>36790.174400000004</v>
      </c>
      <c r="H77" s="267">
        <v>0</v>
      </c>
      <c r="I77" s="268">
        <f>E77*H77</f>
        <v>0</v>
      </c>
      <c r="J77" s="267">
        <v>0</v>
      </c>
      <c r="K77" s="268">
        <f>E77*J77</f>
        <v>0</v>
      </c>
      <c r="O77" s="260">
        <v>2</v>
      </c>
      <c r="AA77" s="233">
        <v>1</v>
      </c>
      <c r="AB77" s="233">
        <v>1</v>
      </c>
      <c r="AC77" s="233">
        <v>1</v>
      </c>
      <c r="AZ77" s="233">
        <v>1</v>
      </c>
      <c r="BA77" s="233">
        <f>IF(AZ77=1,G77,0)</f>
        <v>36790.174400000004</v>
      </c>
      <c r="BB77" s="233">
        <f>IF(AZ77=2,G77,0)</f>
        <v>0</v>
      </c>
      <c r="BC77" s="233">
        <f>IF(AZ77=3,G77,0)</f>
        <v>0</v>
      </c>
      <c r="BD77" s="233">
        <f>IF(AZ77=4,G77,0)</f>
        <v>0</v>
      </c>
      <c r="BE77" s="233">
        <f>IF(AZ77=5,G77,0)</f>
        <v>0</v>
      </c>
      <c r="CA77" s="260">
        <v>1</v>
      </c>
      <c r="CB77" s="260">
        <v>1</v>
      </c>
    </row>
    <row r="78" spans="1:80" x14ac:dyDescent="0.2">
      <c r="A78" s="269"/>
      <c r="B78" s="272"/>
      <c r="C78" s="332" t="s">
        <v>192</v>
      </c>
      <c r="D78" s="333"/>
      <c r="E78" s="273">
        <v>0</v>
      </c>
      <c r="F78" s="274"/>
      <c r="G78" s="275"/>
      <c r="H78" s="276"/>
      <c r="I78" s="270"/>
      <c r="J78" s="277"/>
      <c r="K78" s="270"/>
      <c r="M78" s="271" t="s">
        <v>192</v>
      </c>
      <c r="O78" s="260"/>
    </row>
    <row r="79" spans="1:80" x14ac:dyDescent="0.2">
      <c r="A79" s="269"/>
      <c r="B79" s="272"/>
      <c r="C79" s="332" t="s">
        <v>193</v>
      </c>
      <c r="D79" s="333"/>
      <c r="E79" s="273">
        <v>6.6150000000000002</v>
      </c>
      <c r="F79" s="274"/>
      <c r="G79" s="275"/>
      <c r="H79" s="276"/>
      <c r="I79" s="270"/>
      <c r="J79" s="277"/>
      <c r="K79" s="270"/>
      <c r="M79" s="271" t="s">
        <v>193</v>
      </c>
      <c r="O79" s="260"/>
    </row>
    <row r="80" spans="1:80" x14ac:dyDescent="0.2">
      <c r="A80" s="269"/>
      <c r="B80" s="272"/>
      <c r="C80" s="332" t="s">
        <v>194</v>
      </c>
      <c r="D80" s="333"/>
      <c r="E80" s="273">
        <v>0</v>
      </c>
      <c r="F80" s="274"/>
      <c r="G80" s="275"/>
      <c r="H80" s="276"/>
      <c r="I80" s="270"/>
      <c r="J80" s="277"/>
      <c r="K80" s="270"/>
      <c r="M80" s="271" t="s">
        <v>194</v>
      </c>
      <c r="O80" s="260"/>
    </row>
    <row r="81" spans="1:80" x14ac:dyDescent="0.2">
      <c r="A81" s="269"/>
      <c r="B81" s="272"/>
      <c r="C81" s="332" t="s">
        <v>195</v>
      </c>
      <c r="D81" s="333"/>
      <c r="E81" s="273">
        <v>2.0249999999999999</v>
      </c>
      <c r="F81" s="274"/>
      <c r="G81" s="275"/>
      <c r="H81" s="276"/>
      <c r="I81" s="270"/>
      <c r="J81" s="277"/>
      <c r="K81" s="270"/>
      <c r="M81" s="271" t="s">
        <v>195</v>
      </c>
      <c r="O81" s="260"/>
    </row>
    <row r="82" spans="1:80" x14ac:dyDescent="0.2">
      <c r="A82" s="269"/>
      <c r="B82" s="272"/>
      <c r="C82" s="332" t="s">
        <v>196</v>
      </c>
      <c r="D82" s="333"/>
      <c r="E82" s="273">
        <v>0</v>
      </c>
      <c r="F82" s="274"/>
      <c r="G82" s="275"/>
      <c r="H82" s="276"/>
      <c r="I82" s="270"/>
      <c r="J82" s="277"/>
      <c r="K82" s="270"/>
      <c r="M82" s="271" t="s">
        <v>196</v>
      </c>
      <c r="O82" s="260"/>
    </row>
    <row r="83" spans="1:80" x14ac:dyDescent="0.2">
      <c r="A83" s="269"/>
      <c r="B83" s="272"/>
      <c r="C83" s="332" t="s">
        <v>197</v>
      </c>
      <c r="D83" s="333"/>
      <c r="E83" s="273">
        <v>19.9238</v>
      </c>
      <c r="F83" s="274"/>
      <c r="G83" s="275"/>
      <c r="H83" s="276"/>
      <c r="I83" s="270"/>
      <c r="J83" s="277"/>
      <c r="K83" s="270"/>
      <c r="M83" s="271" t="s">
        <v>197</v>
      </c>
      <c r="O83" s="260"/>
    </row>
    <row r="84" spans="1:80" x14ac:dyDescent="0.2">
      <c r="A84" s="261">
        <v>21</v>
      </c>
      <c r="B84" s="262" t="s">
        <v>198</v>
      </c>
      <c r="C84" s="263" t="s">
        <v>199</v>
      </c>
      <c r="D84" s="264" t="s">
        <v>200</v>
      </c>
      <c r="E84" s="265">
        <v>114.4</v>
      </c>
      <c r="F84" s="265">
        <v>105</v>
      </c>
      <c r="G84" s="266">
        <f>E84*F84</f>
        <v>12012</v>
      </c>
      <c r="H84" s="267">
        <v>9.8999999999999999E-4</v>
      </c>
      <c r="I84" s="268">
        <f>E84*H84</f>
        <v>0.11325600000000001</v>
      </c>
      <c r="J84" s="267">
        <v>0</v>
      </c>
      <c r="K84" s="268">
        <f>E84*J84</f>
        <v>0</v>
      </c>
      <c r="O84" s="260">
        <v>2</v>
      </c>
      <c r="AA84" s="233">
        <v>1</v>
      </c>
      <c r="AB84" s="233">
        <v>1</v>
      </c>
      <c r="AC84" s="233">
        <v>1</v>
      </c>
      <c r="AZ84" s="233">
        <v>1</v>
      </c>
      <c r="BA84" s="233">
        <f>IF(AZ84=1,G84,0)</f>
        <v>12012</v>
      </c>
      <c r="BB84" s="233">
        <f>IF(AZ84=2,G84,0)</f>
        <v>0</v>
      </c>
      <c r="BC84" s="233">
        <f>IF(AZ84=3,G84,0)</f>
        <v>0</v>
      </c>
      <c r="BD84" s="233">
        <f>IF(AZ84=4,G84,0)</f>
        <v>0</v>
      </c>
      <c r="BE84" s="233">
        <f>IF(AZ84=5,G84,0)</f>
        <v>0</v>
      </c>
      <c r="CA84" s="260">
        <v>1</v>
      </c>
      <c r="CB84" s="260">
        <v>1</v>
      </c>
    </row>
    <row r="85" spans="1:80" x14ac:dyDescent="0.2">
      <c r="A85" s="269"/>
      <c r="B85" s="272"/>
      <c r="C85" s="332" t="s">
        <v>201</v>
      </c>
      <c r="D85" s="333"/>
      <c r="E85" s="273">
        <v>114.4</v>
      </c>
      <c r="F85" s="274"/>
      <c r="G85" s="275"/>
      <c r="H85" s="276"/>
      <c r="I85" s="270"/>
      <c r="J85" s="277"/>
      <c r="K85" s="270"/>
      <c r="M85" s="271" t="s">
        <v>201</v>
      </c>
      <c r="O85" s="260"/>
    </row>
    <row r="86" spans="1:80" x14ac:dyDescent="0.2">
      <c r="A86" s="261">
        <v>22</v>
      </c>
      <c r="B86" s="262" t="s">
        <v>202</v>
      </c>
      <c r="C86" s="263" t="s">
        <v>203</v>
      </c>
      <c r="D86" s="264" t="s">
        <v>200</v>
      </c>
      <c r="E86" s="265">
        <v>114.4</v>
      </c>
      <c r="F86" s="265">
        <v>24</v>
      </c>
      <c r="G86" s="266">
        <f>E86*F86</f>
        <v>2745.6000000000004</v>
      </c>
      <c r="H86" s="267">
        <v>0</v>
      </c>
      <c r="I86" s="268">
        <f>E86*H86</f>
        <v>0</v>
      </c>
      <c r="J86" s="267">
        <v>0</v>
      </c>
      <c r="K86" s="268">
        <f>E86*J86</f>
        <v>0</v>
      </c>
      <c r="O86" s="260">
        <v>2</v>
      </c>
      <c r="AA86" s="233">
        <v>1</v>
      </c>
      <c r="AB86" s="233">
        <v>1</v>
      </c>
      <c r="AC86" s="233">
        <v>1</v>
      </c>
      <c r="AZ86" s="233">
        <v>1</v>
      </c>
      <c r="BA86" s="233">
        <f>IF(AZ86=1,G86,0)</f>
        <v>2745.6000000000004</v>
      </c>
      <c r="BB86" s="233">
        <f>IF(AZ86=2,G86,0)</f>
        <v>0</v>
      </c>
      <c r="BC86" s="233">
        <f>IF(AZ86=3,G86,0)</f>
        <v>0</v>
      </c>
      <c r="BD86" s="233">
        <f>IF(AZ86=4,G86,0)</f>
        <v>0</v>
      </c>
      <c r="BE86" s="233">
        <f>IF(AZ86=5,G86,0)</f>
        <v>0</v>
      </c>
      <c r="CA86" s="260">
        <v>1</v>
      </c>
      <c r="CB86" s="260">
        <v>1</v>
      </c>
    </row>
    <row r="87" spans="1:80" x14ac:dyDescent="0.2">
      <c r="A87" s="261">
        <v>23</v>
      </c>
      <c r="B87" s="262" t="s">
        <v>204</v>
      </c>
      <c r="C87" s="263" t="s">
        <v>205</v>
      </c>
      <c r="D87" s="264" t="s">
        <v>155</v>
      </c>
      <c r="E87" s="265">
        <v>34.256</v>
      </c>
      <c r="F87" s="265">
        <v>194</v>
      </c>
      <c r="G87" s="266">
        <f>E87*F87</f>
        <v>6645.6639999999998</v>
      </c>
      <c r="H87" s="267">
        <v>0</v>
      </c>
      <c r="I87" s="268">
        <f>E87*H87</f>
        <v>0</v>
      </c>
      <c r="J87" s="267">
        <v>0</v>
      </c>
      <c r="K87" s="268">
        <f>E87*J87</f>
        <v>0</v>
      </c>
      <c r="O87" s="260">
        <v>2</v>
      </c>
      <c r="AA87" s="233">
        <v>1</v>
      </c>
      <c r="AB87" s="233">
        <v>1</v>
      </c>
      <c r="AC87" s="233">
        <v>1</v>
      </c>
      <c r="AZ87" s="233">
        <v>1</v>
      </c>
      <c r="BA87" s="233">
        <f>IF(AZ87=1,G87,0)</f>
        <v>6645.6639999999998</v>
      </c>
      <c r="BB87" s="233">
        <f>IF(AZ87=2,G87,0)</f>
        <v>0</v>
      </c>
      <c r="BC87" s="233">
        <f>IF(AZ87=3,G87,0)</f>
        <v>0</v>
      </c>
      <c r="BD87" s="233">
        <f>IF(AZ87=4,G87,0)</f>
        <v>0</v>
      </c>
      <c r="BE87" s="233">
        <f>IF(AZ87=5,G87,0)</f>
        <v>0</v>
      </c>
      <c r="CA87" s="260">
        <v>1</v>
      </c>
      <c r="CB87" s="260">
        <v>1</v>
      </c>
    </row>
    <row r="88" spans="1:80" x14ac:dyDescent="0.2">
      <c r="A88" s="269"/>
      <c r="B88" s="272"/>
      <c r="C88" s="332" t="s">
        <v>206</v>
      </c>
      <c r="D88" s="333"/>
      <c r="E88" s="273">
        <v>0</v>
      </c>
      <c r="F88" s="274"/>
      <c r="G88" s="275"/>
      <c r="H88" s="276"/>
      <c r="I88" s="270"/>
      <c r="J88" s="277"/>
      <c r="K88" s="270"/>
      <c r="M88" s="271" t="s">
        <v>206</v>
      </c>
      <c r="O88" s="260"/>
    </row>
    <row r="89" spans="1:80" x14ac:dyDescent="0.2">
      <c r="A89" s="269"/>
      <c r="B89" s="272"/>
      <c r="C89" s="332" t="s">
        <v>207</v>
      </c>
      <c r="D89" s="333"/>
      <c r="E89" s="273">
        <v>34.256</v>
      </c>
      <c r="F89" s="274"/>
      <c r="G89" s="275"/>
      <c r="H89" s="276"/>
      <c r="I89" s="270"/>
      <c r="J89" s="277"/>
      <c r="K89" s="270"/>
      <c r="M89" s="271" t="s">
        <v>207</v>
      </c>
      <c r="O89" s="260"/>
    </row>
    <row r="90" spans="1:80" x14ac:dyDescent="0.2">
      <c r="A90" s="261">
        <v>24</v>
      </c>
      <c r="B90" s="262" t="s">
        <v>208</v>
      </c>
      <c r="C90" s="263" t="s">
        <v>209</v>
      </c>
      <c r="D90" s="264" t="s">
        <v>155</v>
      </c>
      <c r="E90" s="265">
        <v>34.256</v>
      </c>
      <c r="F90" s="265">
        <v>171</v>
      </c>
      <c r="G90" s="266">
        <f>E90*F90</f>
        <v>5857.7759999999998</v>
      </c>
      <c r="H90" s="267">
        <v>0</v>
      </c>
      <c r="I90" s="268">
        <f>E90*H90</f>
        <v>0</v>
      </c>
      <c r="J90" s="267">
        <v>0</v>
      </c>
      <c r="K90" s="268">
        <f>E90*J90</f>
        <v>0</v>
      </c>
      <c r="O90" s="260">
        <v>2</v>
      </c>
      <c r="AA90" s="233">
        <v>1</v>
      </c>
      <c r="AB90" s="233">
        <v>1</v>
      </c>
      <c r="AC90" s="233">
        <v>1</v>
      </c>
      <c r="AZ90" s="233">
        <v>1</v>
      </c>
      <c r="BA90" s="233">
        <f>IF(AZ90=1,G90,0)</f>
        <v>5857.7759999999998</v>
      </c>
      <c r="BB90" s="233">
        <f>IF(AZ90=2,G90,0)</f>
        <v>0</v>
      </c>
      <c r="BC90" s="233">
        <f>IF(AZ90=3,G90,0)</f>
        <v>0</v>
      </c>
      <c r="BD90" s="233">
        <f>IF(AZ90=4,G90,0)</f>
        <v>0</v>
      </c>
      <c r="BE90" s="233">
        <f>IF(AZ90=5,G90,0)</f>
        <v>0</v>
      </c>
      <c r="CA90" s="260">
        <v>1</v>
      </c>
      <c r="CB90" s="260">
        <v>1</v>
      </c>
    </row>
    <row r="91" spans="1:80" x14ac:dyDescent="0.2">
      <c r="A91" s="261">
        <v>25</v>
      </c>
      <c r="B91" s="262" t="s">
        <v>210</v>
      </c>
      <c r="C91" s="263" t="s">
        <v>211</v>
      </c>
      <c r="D91" s="264" t="s">
        <v>155</v>
      </c>
      <c r="E91" s="265">
        <v>289.13319999999999</v>
      </c>
      <c r="F91" s="265">
        <v>248</v>
      </c>
      <c r="G91" s="266">
        <f>E91*F91</f>
        <v>71705.033599999995</v>
      </c>
      <c r="H91" s="267">
        <v>0</v>
      </c>
      <c r="I91" s="268">
        <f>E91*H91</f>
        <v>0</v>
      </c>
      <c r="J91" s="267">
        <v>0</v>
      </c>
      <c r="K91" s="268">
        <f>E91*J91</f>
        <v>0</v>
      </c>
      <c r="O91" s="260">
        <v>2</v>
      </c>
      <c r="AA91" s="233">
        <v>1</v>
      </c>
      <c r="AB91" s="233">
        <v>1</v>
      </c>
      <c r="AC91" s="233">
        <v>1</v>
      </c>
      <c r="AZ91" s="233">
        <v>1</v>
      </c>
      <c r="BA91" s="233">
        <f>IF(AZ91=1,G91,0)</f>
        <v>71705.033599999995</v>
      </c>
      <c r="BB91" s="233">
        <f>IF(AZ91=2,G91,0)</f>
        <v>0</v>
      </c>
      <c r="BC91" s="233">
        <f>IF(AZ91=3,G91,0)</f>
        <v>0</v>
      </c>
      <c r="BD91" s="233">
        <f>IF(AZ91=4,G91,0)</f>
        <v>0</v>
      </c>
      <c r="BE91" s="233">
        <f>IF(AZ91=5,G91,0)</f>
        <v>0</v>
      </c>
      <c r="CA91" s="260">
        <v>1</v>
      </c>
      <c r="CB91" s="260">
        <v>1</v>
      </c>
    </row>
    <row r="92" spans="1:80" x14ac:dyDescent="0.2">
      <c r="A92" s="269"/>
      <c r="B92" s="272"/>
      <c r="C92" s="332" t="s">
        <v>212</v>
      </c>
      <c r="D92" s="333"/>
      <c r="E92" s="273">
        <v>0</v>
      </c>
      <c r="F92" s="274"/>
      <c r="G92" s="275"/>
      <c r="H92" s="276"/>
      <c r="I92" s="270"/>
      <c r="J92" s="277"/>
      <c r="K92" s="270"/>
      <c r="M92" s="271" t="s">
        <v>212</v>
      </c>
      <c r="O92" s="260"/>
    </row>
    <row r="93" spans="1:80" x14ac:dyDescent="0.2">
      <c r="A93" s="269"/>
      <c r="B93" s="272"/>
      <c r="C93" s="332" t="s">
        <v>213</v>
      </c>
      <c r="D93" s="333"/>
      <c r="E93" s="273">
        <v>146.72</v>
      </c>
      <c r="F93" s="274"/>
      <c r="G93" s="275"/>
      <c r="H93" s="276"/>
      <c r="I93" s="270"/>
      <c r="J93" s="277"/>
      <c r="K93" s="270"/>
      <c r="M93" s="271" t="s">
        <v>213</v>
      </c>
      <c r="O93" s="260"/>
    </row>
    <row r="94" spans="1:80" x14ac:dyDescent="0.2">
      <c r="A94" s="269"/>
      <c r="B94" s="272"/>
      <c r="C94" s="332" t="s">
        <v>214</v>
      </c>
      <c r="D94" s="333"/>
      <c r="E94" s="273">
        <v>0</v>
      </c>
      <c r="F94" s="274"/>
      <c r="G94" s="275"/>
      <c r="H94" s="276"/>
      <c r="I94" s="270"/>
      <c r="J94" s="277"/>
      <c r="K94" s="270"/>
      <c r="M94" s="271" t="s">
        <v>214</v>
      </c>
      <c r="O94" s="260"/>
    </row>
    <row r="95" spans="1:80" x14ac:dyDescent="0.2">
      <c r="A95" s="269"/>
      <c r="B95" s="272"/>
      <c r="C95" s="332" t="s">
        <v>215</v>
      </c>
      <c r="D95" s="333"/>
      <c r="E95" s="273">
        <v>344.58769999999998</v>
      </c>
      <c r="F95" s="274"/>
      <c r="G95" s="275"/>
      <c r="H95" s="276"/>
      <c r="I95" s="270"/>
      <c r="J95" s="277"/>
      <c r="K95" s="270"/>
      <c r="M95" s="271" t="s">
        <v>215</v>
      </c>
      <c r="O95" s="260"/>
    </row>
    <row r="96" spans="1:80" x14ac:dyDescent="0.2">
      <c r="A96" s="269"/>
      <c r="B96" s="272"/>
      <c r="C96" s="332" t="s">
        <v>216</v>
      </c>
      <c r="D96" s="333"/>
      <c r="E96" s="273">
        <v>-202.17449999999999</v>
      </c>
      <c r="F96" s="274"/>
      <c r="G96" s="275"/>
      <c r="H96" s="276"/>
      <c r="I96" s="270"/>
      <c r="J96" s="277"/>
      <c r="K96" s="270"/>
      <c r="M96" s="271" t="s">
        <v>216</v>
      </c>
      <c r="O96" s="260"/>
    </row>
    <row r="97" spans="1:80" x14ac:dyDescent="0.2">
      <c r="A97" s="261">
        <v>26</v>
      </c>
      <c r="B97" s="262" t="s">
        <v>217</v>
      </c>
      <c r="C97" s="263" t="s">
        <v>218</v>
      </c>
      <c r="D97" s="264" t="s">
        <v>155</v>
      </c>
      <c r="E97" s="265">
        <v>1570.8520000000001</v>
      </c>
      <c r="F97" s="265">
        <v>20</v>
      </c>
      <c r="G97" s="266">
        <f>E97*F97</f>
        <v>31417.040000000001</v>
      </c>
      <c r="H97" s="267">
        <v>0</v>
      </c>
      <c r="I97" s="268">
        <f>E97*H97</f>
        <v>0</v>
      </c>
      <c r="J97" s="267">
        <v>0</v>
      </c>
      <c r="K97" s="268">
        <f>E97*J97</f>
        <v>0</v>
      </c>
      <c r="O97" s="260">
        <v>2</v>
      </c>
      <c r="AA97" s="233">
        <v>1</v>
      </c>
      <c r="AB97" s="233">
        <v>1</v>
      </c>
      <c r="AC97" s="233">
        <v>1</v>
      </c>
      <c r="AZ97" s="233">
        <v>1</v>
      </c>
      <c r="BA97" s="233">
        <f>IF(AZ97=1,G97,0)</f>
        <v>31417.040000000001</v>
      </c>
      <c r="BB97" s="233">
        <f>IF(AZ97=2,G97,0)</f>
        <v>0</v>
      </c>
      <c r="BC97" s="233">
        <f>IF(AZ97=3,G97,0)</f>
        <v>0</v>
      </c>
      <c r="BD97" s="233">
        <f>IF(AZ97=4,G97,0)</f>
        <v>0</v>
      </c>
      <c r="BE97" s="233">
        <f>IF(AZ97=5,G97,0)</f>
        <v>0</v>
      </c>
      <c r="CA97" s="260">
        <v>1</v>
      </c>
      <c r="CB97" s="260">
        <v>1</v>
      </c>
    </row>
    <row r="98" spans="1:80" x14ac:dyDescent="0.2">
      <c r="A98" s="269"/>
      <c r="B98" s="272"/>
      <c r="C98" s="332" t="s">
        <v>219</v>
      </c>
      <c r="D98" s="333"/>
      <c r="E98" s="273">
        <v>0</v>
      </c>
      <c r="F98" s="274"/>
      <c r="G98" s="275"/>
      <c r="H98" s="276"/>
      <c r="I98" s="270"/>
      <c r="J98" s="277"/>
      <c r="K98" s="270"/>
      <c r="M98" s="271" t="s">
        <v>219</v>
      </c>
      <c r="O98" s="260"/>
    </row>
    <row r="99" spans="1:80" x14ac:dyDescent="0.2">
      <c r="A99" s="269"/>
      <c r="B99" s="272"/>
      <c r="C99" s="332" t="s">
        <v>220</v>
      </c>
      <c r="D99" s="333"/>
      <c r="E99" s="273">
        <v>146.72</v>
      </c>
      <c r="F99" s="274"/>
      <c r="G99" s="275"/>
      <c r="H99" s="276"/>
      <c r="I99" s="270"/>
      <c r="J99" s="277"/>
      <c r="K99" s="270"/>
      <c r="M99" s="271" t="s">
        <v>220</v>
      </c>
      <c r="O99" s="260"/>
    </row>
    <row r="100" spans="1:80" x14ac:dyDescent="0.2">
      <c r="A100" s="269"/>
      <c r="B100" s="272"/>
      <c r="C100" s="332" t="s">
        <v>221</v>
      </c>
      <c r="D100" s="333"/>
      <c r="E100" s="273">
        <v>0</v>
      </c>
      <c r="F100" s="274"/>
      <c r="G100" s="275"/>
      <c r="H100" s="276"/>
      <c r="I100" s="270"/>
      <c r="J100" s="277"/>
      <c r="K100" s="270"/>
      <c r="M100" s="271" t="s">
        <v>221</v>
      </c>
      <c r="O100" s="260"/>
    </row>
    <row r="101" spans="1:80" x14ac:dyDescent="0.2">
      <c r="A101" s="269"/>
      <c r="B101" s="272"/>
      <c r="C101" s="332" t="s">
        <v>222</v>
      </c>
      <c r="D101" s="333"/>
      <c r="E101" s="273">
        <v>1424.1320000000001</v>
      </c>
      <c r="F101" s="274"/>
      <c r="G101" s="275"/>
      <c r="H101" s="276"/>
      <c r="I101" s="270"/>
      <c r="J101" s="277"/>
      <c r="K101" s="270"/>
      <c r="M101" s="271" t="s">
        <v>222</v>
      </c>
      <c r="O101" s="260"/>
    </row>
    <row r="102" spans="1:80" x14ac:dyDescent="0.2">
      <c r="A102" s="261">
        <v>27</v>
      </c>
      <c r="B102" s="262" t="s">
        <v>223</v>
      </c>
      <c r="C102" s="263" t="s">
        <v>224</v>
      </c>
      <c r="D102" s="264" t="s">
        <v>155</v>
      </c>
      <c r="E102" s="265">
        <v>154.9</v>
      </c>
      <c r="F102" s="265">
        <v>104</v>
      </c>
      <c r="G102" s="266">
        <f>E102*F102</f>
        <v>16109.6</v>
      </c>
      <c r="H102" s="267">
        <v>0</v>
      </c>
      <c r="I102" s="268">
        <f>E102*H102</f>
        <v>0</v>
      </c>
      <c r="J102" s="267">
        <v>0</v>
      </c>
      <c r="K102" s="268">
        <f>E102*J102</f>
        <v>0</v>
      </c>
      <c r="O102" s="260">
        <v>2</v>
      </c>
      <c r="AA102" s="233">
        <v>1</v>
      </c>
      <c r="AB102" s="233">
        <v>1</v>
      </c>
      <c r="AC102" s="233">
        <v>1</v>
      </c>
      <c r="AZ102" s="233">
        <v>1</v>
      </c>
      <c r="BA102" s="233">
        <f>IF(AZ102=1,G102,0)</f>
        <v>16109.6</v>
      </c>
      <c r="BB102" s="233">
        <f>IF(AZ102=2,G102,0)</f>
        <v>0</v>
      </c>
      <c r="BC102" s="233">
        <f>IF(AZ102=3,G102,0)</f>
        <v>0</v>
      </c>
      <c r="BD102" s="233">
        <f>IF(AZ102=4,G102,0)</f>
        <v>0</v>
      </c>
      <c r="BE102" s="233">
        <f>IF(AZ102=5,G102,0)</f>
        <v>0</v>
      </c>
      <c r="CA102" s="260">
        <v>1</v>
      </c>
      <c r="CB102" s="260">
        <v>1</v>
      </c>
    </row>
    <row r="103" spans="1:80" x14ac:dyDescent="0.2">
      <c r="A103" s="269"/>
      <c r="B103" s="272"/>
      <c r="C103" s="332" t="s">
        <v>225</v>
      </c>
      <c r="D103" s="333"/>
      <c r="E103" s="273">
        <v>0</v>
      </c>
      <c r="F103" s="274"/>
      <c r="G103" s="275"/>
      <c r="H103" s="276"/>
      <c r="I103" s="270"/>
      <c r="J103" s="277"/>
      <c r="K103" s="270"/>
      <c r="M103" s="271" t="s">
        <v>225</v>
      </c>
      <c r="O103" s="260"/>
    </row>
    <row r="104" spans="1:80" x14ac:dyDescent="0.2">
      <c r="A104" s="269"/>
      <c r="B104" s="272"/>
      <c r="C104" s="332" t="s">
        <v>226</v>
      </c>
      <c r="D104" s="333"/>
      <c r="E104" s="273">
        <v>4.05</v>
      </c>
      <c r="F104" s="274"/>
      <c r="G104" s="275"/>
      <c r="H104" s="276"/>
      <c r="I104" s="270"/>
      <c r="J104" s="277"/>
      <c r="K104" s="270"/>
      <c r="M104" s="271" t="s">
        <v>226</v>
      </c>
      <c r="O104" s="260"/>
    </row>
    <row r="105" spans="1:80" x14ac:dyDescent="0.2">
      <c r="A105" s="269"/>
      <c r="B105" s="272"/>
      <c r="C105" s="332" t="s">
        <v>227</v>
      </c>
      <c r="D105" s="333"/>
      <c r="E105" s="273">
        <v>0</v>
      </c>
      <c r="F105" s="274"/>
      <c r="G105" s="275"/>
      <c r="H105" s="276"/>
      <c r="I105" s="270"/>
      <c r="J105" s="277"/>
      <c r="K105" s="270"/>
      <c r="M105" s="271" t="s">
        <v>227</v>
      </c>
      <c r="O105" s="260"/>
    </row>
    <row r="106" spans="1:80" x14ac:dyDescent="0.2">
      <c r="A106" s="269"/>
      <c r="B106" s="272"/>
      <c r="C106" s="332" t="s">
        <v>228</v>
      </c>
      <c r="D106" s="333"/>
      <c r="E106" s="273">
        <v>12.1</v>
      </c>
      <c r="F106" s="274"/>
      <c r="G106" s="275"/>
      <c r="H106" s="276"/>
      <c r="I106" s="270"/>
      <c r="J106" s="277"/>
      <c r="K106" s="270"/>
      <c r="M106" s="271" t="s">
        <v>228</v>
      </c>
      <c r="O106" s="260"/>
    </row>
    <row r="107" spans="1:80" x14ac:dyDescent="0.2">
      <c r="A107" s="269"/>
      <c r="B107" s="272"/>
      <c r="C107" s="332" t="s">
        <v>229</v>
      </c>
      <c r="D107" s="333"/>
      <c r="E107" s="273">
        <v>0</v>
      </c>
      <c r="F107" s="274"/>
      <c r="G107" s="275"/>
      <c r="H107" s="276"/>
      <c r="I107" s="270"/>
      <c r="J107" s="277"/>
      <c r="K107" s="270"/>
      <c r="M107" s="271" t="s">
        <v>229</v>
      </c>
      <c r="O107" s="260"/>
    </row>
    <row r="108" spans="1:80" x14ac:dyDescent="0.2">
      <c r="A108" s="269"/>
      <c r="B108" s="272"/>
      <c r="C108" s="332" t="s">
        <v>230</v>
      </c>
      <c r="D108" s="333"/>
      <c r="E108" s="273">
        <v>77</v>
      </c>
      <c r="F108" s="274"/>
      <c r="G108" s="275"/>
      <c r="H108" s="276"/>
      <c r="I108" s="270"/>
      <c r="J108" s="277"/>
      <c r="K108" s="270"/>
      <c r="M108" s="271" t="s">
        <v>230</v>
      </c>
      <c r="O108" s="260"/>
    </row>
    <row r="109" spans="1:80" x14ac:dyDescent="0.2">
      <c r="A109" s="269"/>
      <c r="B109" s="272"/>
      <c r="C109" s="332" t="s">
        <v>231</v>
      </c>
      <c r="D109" s="333"/>
      <c r="E109" s="273">
        <v>61.75</v>
      </c>
      <c r="F109" s="274"/>
      <c r="G109" s="275"/>
      <c r="H109" s="276"/>
      <c r="I109" s="270"/>
      <c r="J109" s="277"/>
      <c r="K109" s="270"/>
      <c r="M109" s="271" t="s">
        <v>231</v>
      </c>
      <c r="O109" s="260"/>
    </row>
    <row r="110" spans="1:80" x14ac:dyDescent="0.2">
      <c r="A110" s="261">
        <v>28</v>
      </c>
      <c r="B110" s="262" t="s">
        <v>232</v>
      </c>
      <c r="C110" s="263" t="s">
        <v>233</v>
      </c>
      <c r="D110" s="264" t="s">
        <v>155</v>
      </c>
      <c r="E110" s="265">
        <v>41.022500000000001</v>
      </c>
      <c r="F110" s="265">
        <v>390</v>
      </c>
      <c r="G110" s="266">
        <f>E110*F110</f>
        <v>15998.775</v>
      </c>
      <c r="H110" s="267">
        <v>0</v>
      </c>
      <c r="I110" s="268">
        <f>E110*H110</f>
        <v>0</v>
      </c>
      <c r="J110" s="267">
        <v>0</v>
      </c>
      <c r="K110" s="268">
        <f>E110*J110</f>
        <v>0</v>
      </c>
      <c r="O110" s="260">
        <v>2</v>
      </c>
      <c r="AA110" s="233">
        <v>1</v>
      </c>
      <c r="AB110" s="233">
        <v>1</v>
      </c>
      <c r="AC110" s="233">
        <v>1</v>
      </c>
      <c r="AZ110" s="233">
        <v>1</v>
      </c>
      <c r="BA110" s="233">
        <f>IF(AZ110=1,G110,0)</f>
        <v>15998.775</v>
      </c>
      <c r="BB110" s="233">
        <f>IF(AZ110=2,G110,0)</f>
        <v>0</v>
      </c>
      <c r="BC110" s="233">
        <f>IF(AZ110=3,G110,0)</f>
        <v>0</v>
      </c>
      <c r="BD110" s="233">
        <f>IF(AZ110=4,G110,0)</f>
        <v>0</v>
      </c>
      <c r="BE110" s="233">
        <f>IF(AZ110=5,G110,0)</f>
        <v>0</v>
      </c>
      <c r="CA110" s="260">
        <v>1</v>
      </c>
      <c r="CB110" s="260">
        <v>1</v>
      </c>
    </row>
    <row r="111" spans="1:80" x14ac:dyDescent="0.2">
      <c r="A111" s="269"/>
      <c r="B111" s="272"/>
      <c r="C111" s="332" t="s">
        <v>234</v>
      </c>
      <c r="D111" s="333"/>
      <c r="E111" s="273">
        <v>0</v>
      </c>
      <c r="F111" s="274"/>
      <c r="G111" s="275"/>
      <c r="H111" s="276"/>
      <c r="I111" s="270"/>
      <c r="J111" s="277"/>
      <c r="K111" s="270"/>
      <c r="M111" s="271" t="s">
        <v>234</v>
      </c>
      <c r="O111" s="260"/>
    </row>
    <row r="112" spans="1:80" x14ac:dyDescent="0.2">
      <c r="A112" s="269"/>
      <c r="B112" s="272"/>
      <c r="C112" s="332" t="s">
        <v>235</v>
      </c>
      <c r="D112" s="333"/>
      <c r="E112" s="273">
        <v>0</v>
      </c>
      <c r="F112" s="274"/>
      <c r="G112" s="275"/>
      <c r="H112" s="276"/>
      <c r="I112" s="270"/>
      <c r="J112" s="277"/>
      <c r="K112" s="270"/>
      <c r="M112" s="271" t="s">
        <v>235</v>
      </c>
      <c r="O112" s="260"/>
    </row>
    <row r="113" spans="1:80" x14ac:dyDescent="0.2">
      <c r="A113" s="269"/>
      <c r="B113" s="272"/>
      <c r="C113" s="332" t="s">
        <v>236</v>
      </c>
      <c r="D113" s="333"/>
      <c r="E113" s="273">
        <v>8.0175000000000001</v>
      </c>
      <c r="F113" s="274"/>
      <c r="G113" s="275"/>
      <c r="H113" s="276"/>
      <c r="I113" s="270"/>
      <c r="J113" s="277"/>
      <c r="K113" s="270"/>
      <c r="M113" s="271" t="s">
        <v>236</v>
      </c>
      <c r="O113" s="260"/>
    </row>
    <row r="114" spans="1:80" x14ac:dyDescent="0.2">
      <c r="A114" s="269"/>
      <c r="B114" s="272"/>
      <c r="C114" s="332" t="s">
        <v>237</v>
      </c>
      <c r="D114" s="333"/>
      <c r="E114" s="273">
        <v>0</v>
      </c>
      <c r="F114" s="274"/>
      <c r="G114" s="275"/>
      <c r="H114" s="276"/>
      <c r="I114" s="270"/>
      <c r="J114" s="277"/>
      <c r="K114" s="270"/>
      <c r="M114" s="271" t="s">
        <v>237</v>
      </c>
      <c r="O114" s="260"/>
    </row>
    <row r="115" spans="1:80" x14ac:dyDescent="0.2">
      <c r="A115" s="269"/>
      <c r="B115" s="272"/>
      <c r="C115" s="332" t="s">
        <v>184</v>
      </c>
      <c r="D115" s="333"/>
      <c r="E115" s="273">
        <v>25.76</v>
      </c>
      <c r="F115" s="274"/>
      <c r="G115" s="275"/>
      <c r="H115" s="276"/>
      <c r="I115" s="270"/>
      <c r="J115" s="277"/>
      <c r="K115" s="270"/>
      <c r="M115" s="271" t="s">
        <v>184</v>
      </c>
      <c r="O115" s="260"/>
    </row>
    <row r="116" spans="1:80" x14ac:dyDescent="0.2">
      <c r="A116" s="269"/>
      <c r="B116" s="272"/>
      <c r="C116" s="332" t="s">
        <v>238</v>
      </c>
      <c r="D116" s="333"/>
      <c r="E116" s="273">
        <v>0</v>
      </c>
      <c r="F116" s="274"/>
      <c r="G116" s="275"/>
      <c r="H116" s="276"/>
      <c r="I116" s="270"/>
      <c r="J116" s="277"/>
      <c r="K116" s="270"/>
      <c r="M116" s="271" t="s">
        <v>238</v>
      </c>
      <c r="O116" s="260"/>
    </row>
    <row r="117" spans="1:80" x14ac:dyDescent="0.2">
      <c r="A117" s="269"/>
      <c r="B117" s="272"/>
      <c r="C117" s="332" t="s">
        <v>239</v>
      </c>
      <c r="D117" s="333"/>
      <c r="E117" s="273">
        <v>7.2450000000000001</v>
      </c>
      <c r="F117" s="274"/>
      <c r="G117" s="275"/>
      <c r="H117" s="276"/>
      <c r="I117" s="270"/>
      <c r="J117" s="277"/>
      <c r="K117" s="270"/>
      <c r="M117" s="271" t="s">
        <v>239</v>
      </c>
      <c r="O117" s="260"/>
    </row>
    <row r="118" spans="1:80" ht="22.5" x14ac:dyDescent="0.2">
      <c r="A118" s="261">
        <v>29</v>
      </c>
      <c r="B118" s="262" t="s">
        <v>240</v>
      </c>
      <c r="C118" s="263" t="s">
        <v>241</v>
      </c>
      <c r="D118" s="264" t="s">
        <v>155</v>
      </c>
      <c r="E118" s="265">
        <v>55.347700000000003</v>
      </c>
      <c r="F118" s="265">
        <v>936</v>
      </c>
      <c r="G118" s="266">
        <f>E118*F118</f>
        <v>51805.447200000002</v>
      </c>
      <c r="H118" s="267">
        <v>1.7</v>
      </c>
      <c r="I118" s="268">
        <f>E118*H118</f>
        <v>94.091090000000008</v>
      </c>
      <c r="J118" s="267">
        <v>0</v>
      </c>
      <c r="K118" s="268">
        <f>E118*J118</f>
        <v>0</v>
      </c>
      <c r="O118" s="260">
        <v>2</v>
      </c>
      <c r="AA118" s="233">
        <v>1</v>
      </c>
      <c r="AB118" s="233">
        <v>1</v>
      </c>
      <c r="AC118" s="233">
        <v>1</v>
      </c>
      <c r="AZ118" s="233">
        <v>1</v>
      </c>
      <c r="BA118" s="233">
        <f>IF(AZ118=1,G118,0)</f>
        <v>51805.447200000002</v>
      </c>
      <c r="BB118" s="233">
        <f>IF(AZ118=2,G118,0)</f>
        <v>0</v>
      </c>
      <c r="BC118" s="233">
        <f>IF(AZ118=3,G118,0)</f>
        <v>0</v>
      </c>
      <c r="BD118" s="233">
        <f>IF(AZ118=4,G118,0)</f>
        <v>0</v>
      </c>
      <c r="BE118" s="233">
        <f>IF(AZ118=5,G118,0)</f>
        <v>0</v>
      </c>
      <c r="CA118" s="260">
        <v>1</v>
      </c>
      <c r="CB118" s="260">
        <v>1</v>
      </c>
    </row>
    <row r="119" spans="1:80" x14ac:dyDescent="0.2">
      <c r="A119" s="269"/>
      <c r="B119" s="272"/>
      <c r="C119" s="332" t="s">
        <v>242</v>
      </c>
      <c r="D119" s="333"/>
      <c r="E119" s="273">
        <v>0</v>
      </c>
      <c r="F119" s="274"/>
      <c r="G119" s="275"/>
      <c r="H119" s="276"/>
      <c r="I119" s="270"/>
      <c r="J119" s="277"/>
      <c r="K119" s="270"/>
      <c r="M119" s="271" t="s">
        <v>242</v>
      </c>
      <c r="O119" s="260"/>
    </row>
    <row r="120" spans="1:80" x14ac:dyDescent="0.2">
      <c r="A120" s="269"/>
      <c r="B120" s="272"/>
      <c r="C120" s="332" t="s">
        <v>243</v>
      </c>
      <c r="D120" s="333"/>
      <c r="E120" s="273">
        <v>0.52500000000000002</v>
      </c>
      <c r="F120" s="274"/>
      <c r="G120" s="275"/>
      <c r="H120" s="276"/>
      <c r="I120" s="270"/>
      <c r="J120" s="277"/>
      <c r="K120" s="270"/>
      <c r="M120" s="271" t="s">
        <v>243</v>
      </c>
      <c r="O120" s="260"/>
    </row>
    <row r="121" spans="1:80" x14ac:dyDescent="0.2">
      <c r="A121" s="269"/>
      <c r="B121" s="272"/>
      <c r="C121" s="332" t="s">
        <v>244</v>
      </c>
      <c r="D121" s="333"/>
      <c r="E121" s="273">
        <v>0</v>
      </c>
      <c r="F121" s="274"/>
      <c r="G121" s="275"/>
      <c r="H121" s="276"/>
      <c r="I121" s="270"/>
      <c r="J121" s="277"/>
      <c r="K121" s="270"/>
      <c r="M121" s="271" t="s">
        <v>244</v>
      </c>
      <c r="O121" s="260"/>
    </row>
    <row r="122" spans="1:80" x14ac:dyDescent="0.2">
      <c r="A122" s="269"/>
      <c r="B122" s="272"/>
      <c r="C122" s="332" t="s">
        <v>245</v>
      </c>
      <c r="D122" s="333"/>
      <c r="E122" s="273">
        <v>3.85</v>
      </c>
      <c r="F122" s="274"/>
      <c r="G122" s="275"/>
      <c r="H122" s="276"/>
      <c r="I122" s="270"/>
      <c r="J122" s="277"/>
      <c r="K122" s="270"/>
      <c r="M122" s="271" t="s">
        <v>245</v>
      </c>
      <c r="O122" s="260"/>
    </row>
    <row r="123" spans="1:80" x14ac:dyDescent="0.2">
      <c r="A123" s="269"/>
      <c r="B123" s="272"/>
      <c r="C123" s="332" t="s">
        <v>246</v>
      </c>
      <c r="D123" s="333"/>
      <c r="E123" s="273">
        <v>0</v>
      </c>
      <c r="F123" s="274"/>
      <c r="G123" s="275"/>
      <c r="H123" s="276"/>
      <c r="I123" s="270"/>
      <c r="J123" s="277"/>
      <c r="K123" s="270"/>
      <c r="M123" s="271" t="s">
        <v>246</v>
      </c>
      <c r="O123" s="260"/>
    </row>
    <row r="124" spans="1:80" x14ac:dyDescent="0.2">
      <c r="A124" s="269"/>
      <c r="B124" s="272"/>
      <c r="C124" s="332" t="s">
        <v>247</v>
      </c>
      <c r="D124" s="333"/>
      <c r="E124" s="273">
        <v>17.797000000000001</v>
      </c>
      <c r="F124" s="274"/>
      <c r="G124" s="275"/>
      <c r="H124" s="276"/>
      <c r="I124" s="270"/>
      <c r="J124" s="277"/>
      <c r="K124" s="270"/>
      <c r="M124" s="271" t="s">
        <v>247</v>
      </c>
      <c r="O124" s="260"/>
    </row>
    <row r="125" spans="1:80" x14ac:dyDescent="0.2">
      <c r="A125" s="269"/>
      <c r="B125" s="272"/>
      <c r="C125" s="332" t="s">
        <v>248</v>
      </c>
      <c r="D125" s="333"/>
      <c r="E125" s="273">
        <v>21.129100000000001</v>
      </c>
      <c r="F125" s="274"/>
      <c r="G125" s="275"/>
      <c r="H125" s="276"/>
      <c r="I125" s="270"/>
      <c r="J125" s="277"/>
      <c r="K125" s="270"/>
      <c r="M125" s="271" t="s">
        <v>248</v>
      </c>
      <c r="O125" s="260"/>
    </row>
    <row r="126" spans="1:80" x14ac:dyDescent="0.2">
      <c r="A126" s="269"/>
      <c r="B126" s="272"/>
      <c r="C126" s="332" t="s">
        <v>249</v>
      </c>
      <c r="D126" s="333"/>
      <c r="E126" s="273">
        <v>0</v>
      </c>
      <c r="F126" s="274"/>
      <c r="G126" s="275"/>
      <c r="H126" s="276"/>
      <c r="I126" s="270"/>
      <c r="J126" s="277"/>
      <c r="K126" s="270"/>
      <c r="M126" s="271" t="s">
        <v>249</v>
      </c>
      <c r="O126" s="260"/>
    </row>
    <row r="127" spans="1:80" x14ac:dyDescent="0.2">
      <c r="A127" s="269"/>
      <c r="B127" s="272"/>
      <c r="C127" s="332" t="s">
        <v>250</v>
      </c>
      <c r="D127" s="333"/>
      <c r="E127" s="273">
        <v>12.0465</v>
      </c>
      <c r="F127" s="274"/>
      <c r="G127" s="275"/>
      <c r="H127" s="276"/>
      <c r="I127" s="270"/>
      <c r="J127" s="277"/>
      <c r="K127" s="270"/>
      <c r="M127" s="271" t="s">
        <v>250</v>
      </c>
      <c r="O127" s="260"/>
    </row>
    <row r="128" spans="1:80" x14ac:dyDescent="0.2">
      <c r="A128" s="261">
        <v>30</v>
      </c>
      <c r="B128" s="262" t="s">
        <v>251</v>
      </c>
      <c r="C128" s="263" t="s">
        <v>252</v>
      </c>
      <c r="D128" s="264" t="s">
        <v>155</v>
      </c>
      <c r="E128" s="265">
        <v>6.2519999999999998</v>
      </c>
      <c r="F128" s="265">
        <v>683</v>
      </c>
      <c r="G128" s="266">
        <f>E128*F128</f>
        <v>4270.116</v>
      </c>
      <c r="H128" s="267">
        <v>0</v>
      </c>
      <c r="I128" s="268">
        <f>E128*H128</f>
        <v>0</v>
      </c>
      <c r="J128" s="267">
        <v>0</v>
      </c>
      <c r="K128" s="268">
        <f>E128*J128</f>
        <v>0</v>
      </c>
      <c r="O128" s="260">
        <v>2</v>
      </c>
      <c r="AA128" s="233">
        <v>1</v>
      </c>
      <c r="AB128" s="233">
        <v>1</v>
      </c>
      <c r="AC128" s="233">
        <v>1</v>
      </c>
      <c r="AZ128" s="233">
        <v>1</v>
      </c>
      <c r="BA128" s="233">
        <f>IF(AZ128=1,G128,0)</f>
        <v>4270.116</v>
      </c>
      <c r="BB128" s="233">
        <f>IF(AZ128=2,G128,0)</f>
        <v>0</v>
      </c>
      <c r="BC128" s="233">
        <f>IF(AZ128=3,G128,0)</f>
        <v>0</v>
      </c>
      <c r="BD128" s="233">
        <f>IF(AZ128=4,G128,0)</f>
        <v>0</v>
      </c>
      <c r="BE128" s="233">
        <f>IF(AZ128=5,G128,0)</f>
        <v>0</v>
      </c>
      <c r="CA128" s="260">
        <v>1</v>
      </c>
      <c r="CB128" s="260">
        <v>1</v>
      </c>
    </row>
    <row r="129" spans="1:80" x14ac:dyDescent="0.2">
      <c r="A129" s="269"/>
      <c r="B129" s="272"/>
      <c r="C129" s="332" t="s">
        <v>253</v>
      </c>
      <c r="D129" s="333"/>
      <c r="E129" s="273">
        <v>0</v>
      </c>
      <c r="F129" s="274"/>
      <c r="G129" s="275"/>
      <c r="H129" s="276"/>
      <c r="I129" s="270"/>
      <c r="J129" s="277"/>
      <c r="K129" s="270"/>
      <c r="M129" s="271" t="s">
        <v>253</v>
      </c>
      <c r="O129" s="260"/>
    </row>
    <row r="130" spans="1:80" x14ac:dyDescent="0.2">
      <c r="A130" s="269"/>
      <c r="B130" s="272"/>
      <c r="C130" s="332" t="s">
        <v>254</v>
      </c>
      <c r="D130" s="333"/>
      <c r="E130" s="273">
        <v>4.38</v>
      </c>
      <c r="F130" s="274"/>
      <c r="G130" s="275"/>
      <c r="H130" s="276"/>
      <c r="I130" s="270"/>
      <c r="J130" s="277"/>
      <c r="K130" s="270"/>
      <c r="M130" s="271" t="s">
        <v>254</v>
      </c>
      <c r="O130" s="260"/>
    </row>
    <row r="131" spans="1:80" x14ac:dyDescent="0.2">
      <c r="A131" s="269"/>
      <c r="B131" s="272"/>
      <c r="C131" s="332" t="s">
        <v>255</v>
      </c>
      <c r="D131" s="333"/>
      <c r="E131" s="273">
        <v>0</v>
      </c>
      <c r="F131" s="274"/>
      <c r="G131" s="275"/>
      <c r="H131" s="276"/>
      <c r="I131" s="270"/>
      <c r="J131" s="277"/>
      <c r="K131" s="270"/>
      <c r="M131" s="271" t="s">
        <v>255</v>
      </c>
      <c r="O131" s="260"/>
    </row>
    <row r="132" spans="1:80" x14ac:dyDescent="0.2">
      <c r="A132" s="269"/>
      <c r="B132" s="272"/>
      <c r="C132" s="332" t="s">
        <v>256</v>
      </c>
      <c r="D132" s="333"/>
      <c r="E132" s="273">
        <v>1.8720000000000001</v>
      </c>
      <c r="F132" s="274"/>
      <c r="G132" s="275"/>
      <c r="H132" s="276"/>
      <c r="I132" s="270"/>
      <c r="J132" s="277"/>
      <c r="K132" s="270"/>
      <c r="M132" s="271" t="s">
        <v>256</v>
      </c>
      <c r="O132" s="260"/>
    </row>
    <row r="133" spans="1:80" x14ac:dyDescent="0.2">
      <c r="A133" s="261">
        <v>31</v>
      </c>
      <c r="B133" s="262" t="s">
        <v>257</v>
      </c>
      <c r="C133" s="263" t="s">
        <v>258</v>
      </c>
      <c r="D133" s="264" t="s">
        <v>200</v>
      </c>
      <c r="E133" s="265">
        <v>81.077500000000001</v>
      </c>
      <c r="F133" s="265">
        <v>38</v>
      </c>
      <c r="G133" s="266">
        <f>E133*F133</f>
        <v>3080.9450000000002</v>
      </c>
      <c r="H133" s="267">
        <v>0</v>
      </c>
      <c r="I133" s="268">
        <f>E133*H133</f>
        <v>0</v>
      </c>
      <c r="J133" s="267">
        <v>0</v>
      </c>
      <c r="K133" s="268">
        <f>E133*J133</f>
        <v>0</v>
      </c>
      <c r="O133" s="260">
        <v>2</v>
      </c>
      <c r="AA133" s="233">
        <v>1</v>
      </c>
      <c r="AB133" s="233">
        <v>1</v>
      </c>
      <c r="AC133" s="233">
        <v>1</v>
      </c>
      <c r="AZ133" s="233">
        <v>1</v>
      </c>
      <c r="BA133" s="233">
        <f>IF(AZ133=1,G133,0)</f>
        <v>3080.9450000000002</v>
      </c>
      <c r="BB133" s="233">
        <f>IF(AZ133=2,G133,0)</f>
        <v>0</v>
      </c>
      <c r="BC133" s="233">
        <f>IF(AZ133=3,G133,0)</f>
        <v>0</v>
      </c>
      <c r="BD133" s="233">
        <f>IF(AZ133=4,G133,0)</f>
        <v>0</v>
      </c>
      <c r="BE133" s="233">
        <f>IF(AZ133=5,G133,0)</f>
        <v>0</v>
      </c>
      <c r="CA133" s="260">
        <v>1</v>
      </c>
      <c r="CB133" s="260">
        <v>1</v>
      </c>
    </row>
    <row r="134" spans="1:80" x14ac:dyDescent="0.2">
      <c r="A134" s="269"/>
      <c r="B134" s="272"/>
      <c r="C134" s="332" t="s">
        <v>259</v>
      </c>
      <c r="D134" s="333"/>
      <c r="E134" s="273">
        <v>0</v>
      </c>
      <c r="F134" s="274"/>
      <c r="G134" s="275"/>
      <c r="H134" s="276"/>
      <c r="I134" s="270"/>
      <c r="J134" s="277"/>
      <c r="K134" s="270"/>
      <c r="M134" s="271" t="s">
        <v>259</v>
      </c>
      <c r="O134" s="260"/>
    </row>
    <row r="135" spans="1:80" x14ac:dyDescent="0.2">
      <c r="A135" s="269"/>
      <c r="B135" s="272"/>
      <c r="C135" s="332" t="s">
        <v>260</v>
      </c>
      <c r="D135" s="333"/>
      <c r="E135" s="273">
        <v>13.23</v>
      </c>
      <c r="F135" s="274"/>
      <c r="G135" s="275"/>
      <c r="H135" s="276"/>
      <c r="I135" s="270"/>
      <c r="J135" s="277"/>
      <c r="K135" s="270"/>
      <c r="M135" s="271" t="s">
        <v>260</v>
      </c>
      <c r="O135" s="260"/>
    </row>
    <row r="136" spans="1:80" ht="22.5" x14ac:dyDescent="0.2">
      <c r="A136" s="269"/>
      <c r="B136" s="272"/>
      <c r="C136" s="332" t="s">
        <v>261</v>
      </c>
      <c r="D136" s="333"/>
      <c r="E136" s="273">
        <v>0</v>
      </c>
      <c r="F136" s="274"/>
      <c r="G136" s="275"/>
      <c r="H136" s="276"/>
      <c r="I136" s="270"/>
      <c r="J136" s="277"/>
      <c r="K136" s="270"/>
      <c r="M136" s="271" t="s">
        <v>261</v>
      </c>
      <c r="O136" s="260"/>
    </row>
    <row r="137" spans="1:80" ht="22.5" x14ac:dyDescent="0.2">
      <c r="A137" s="269"/>
      <c r="B137" s="272"/>
      <c r="C137" s="332" t="s">
        <v>262</v>
      </c>
      <c r="D137" s="333"/>
      <c r="E137" s="273">
        <v>67.847499999999997</v>
      </c>
      <c r="F137" s="274"/>
      <c r="G137" s="275"/>
      <c r="H137" s="276"/>
      <c r="I137" s="270"/>
      <c r="J137" s="277"/>
      <c r="K137" s="270"/>
      <c r="M137" s="271" t="s">
        <v>262</v>
      </c>
      <c r="O137" s="260"/>
    </row>
    <row r="138" spans="1:80" x14ac:dyDescent="0.2">
      <c r="A138" s="261">
        <v>32</v>
      </c>
      <c r="B138" s="262" t="s">
        <v>263</v>
      </c>
      <c r="C138" s="263" t="s">
        <v>264</v>
      </c>
      <c r="D138" s="264" t="s">
        <v>265</v>
      </c>
      <c r="E138" s="265">
        <v>284.82639999999998</v>
      </c>
      <c r="F138" s="265">
        <v>133</v>
      </c>
      <c r="G138" s="266">
        <f>E138*F138</f>
        <v>37881.911199999995</v>
      </c>
      <c r="H138" s="267">
        <v>0</v>
      </c>
      <c r="I138" s="268">
        <f>E138*H138</f>
        <v>0</v>
      </c>
      <c r="J138" s="267">
        <v>0</v>
      </c>
      <c r="K138" s="268">
        <f>E138*J138</f>
        <v>0</v>
      </c>
      <c r="O138" s="260">
        <v>2</v>
      </c>
      <c r="AA138" s="233">
        <v>1</v>
      </c>
      <c r="AB138" s="233">
        <v>1</v>
      </c>
      <c r="AC138" s="233">
        <v>1</v>
      </c>
      <c r="AZ138" s="233">
        <v>1</v>
      </c>
      <c r="BA138" s="233">
        <f>IF(AZ138=1,G138,0)</f>
        <v>37881.911199999995</v>
      </c>
      <c r="BB138" s="233">
        <f>IF(AZ138=2,G138,0)</f>
        <v>0</v>
      </c>
      <c r="BC138" s="233">
        <f>IF(AZ138=3,G138,0)</f>
        <v>0</v>
      </c>
      <c r="BD138" s="233">
        <f>IF(AZ138=4,G138,0)</f>
        <v>0</v>
      </c>
      <c r="BE138" s="233">
        <f>IF(AZ138=5,G138,0)</f>
        <v>0</v>
      </c>
      <c r="CA138" s="260">
        <v>1</v>
      </c>
      <c r="CB138" s="260">
        <v>1</v>
      </c>
    </row>
    <row r="139" spans="1:80" x14ac:dyDescent="0.2">
      <c r="A139" s="269"/>
      <c r="B139" s="272"/>
      <c r="C139" s="332" t="s">
        <v>266</v>
      </c>
      <c r="D139" s="333"/>
      <c r="E139" s="273">
        <v>284.82639999999998</v>
      </c>
      <c r="F139" s="274"/>
      <c r="G139" s="275"/>
      <c r="H139" s="276"/>
      <c r="I139" s="270"/>
      <c r="J139" s="277"/>
      <c r="K139" s="270"/>
      <c r="M139" s="271" t="s">
        <v>266</v>
      </c>
      <c r="O139" s="260"/>
    </row>
    <row r="140" spans="1:80" x14ac:dyDescent="0.2">
      <c r="A140" s="261">
        <v>33</v>
      </c>
      <c r="B140" s="262" t="s">
        <v>267</v>
      </c>
      <c r="C140" s="263" t="s">
        <v>268</v>
      </c>
      <c r="D140" s="264" t="s">
        <v>155</v>
      </c>
      <c r="E140" s="265">
        <v>146.72</v>
      </c>
      <c r="F140" s="265">
        <v>575</v>
      </c>
      <c r="G140" s="266">
        <f>E140*F140</f>
        <v>84364</v>
      </c>
      <c r="H140" s="267">
        <v>0</v>
      </c>
      <c r="I140" s="268">
        <f>E140*H140</f>
        <v>0</v>
      </c>
      <c r="J140" s="267">
        <v>0</v>
      </c>
      <c r="K140" s="268">
        <f>E140*J140</f>
        <v>0</v>
      </c>
      <c r="O140" s="260">
        <v>2</v>
      </c>
      <c r="AA140" s="233">
        <v>1</v>
      </c>
      <c r="AB140" s="233">
        <v>1</v>
      </c>
      <c r="AC140" s="233">
        <v>1</v>
      </c>
      <c r="AZ140" s="233">
        <v>1</v>
      </c>
      <c r="BA140" s="233">
        <f>IF(AZ140=1,G140,0)</f>
        <v>84364</v>
      </c>
      <c r="BB140" s="233">
        <f>IF(AZ140=2,G140,0)</f>
        <v>0</v>
      </c>
      <c r="BC140" s="233">
        <f>IF(AZ140=3,G140,0)</f>
        <v>0</v>
      </c>
      <c r="BD140" s="233">
        <f>IF(AZ140=4,G140,0)</f>
        <v>0</v>
      </c>
      <c r="BE140" s="233">
        <f>IF(AZ140=5,G140,0)</f>
        <v>0</v>
      </c>
      <c r="CA140" s="260">
        <v>1</v>
      </c>
      <c r="CB140" s="260">
        <v>1</v>
      </c>
    </row>
    <row r="141" spans="1:80" x14ac:dyDescent="0.2">
      <c r="A141" s="269"/>
      <c r="B141" s="272"/>
      <c r="C141" s="332" t="s">
        <v>269</v>
      </c>
      <c r="D141" s="333"/>
      <c r="E141" s="273">
        <v>0</v>
      </c>
      <c r="F141" s="274"/>
      <c r="G141" s="275"/>
      <c r="H141" s="276"/>
      <c r="I141" s="270"/>
      <c r="J141" s="277"/>
      <c r="K141" s="270"/>
      <c r="M141" s="271" t="s">
        <v>269</v>
      </c>
      <c r="O141" s="260"/>
    </row>
    <row r="142" spans="1:80" x14ac:dyDescent="0.2">
      <c r="A142" s="269"/>
      <c r="B142" s="272"/>
      <c r="C142" s="332" t="s">
        <v>213</v>
      </c>
      <c r="D142" s="333"/>
      <c r="E142" s="273">
        <v>146.72</v>
      </c>
      <c r="F142" s="274"/>
      <c r="G142" s="275"/>
      <c r="H142" s="276"/>
      <c r="I142" s="270"/>
      <c r="J142" s="277"/>
      <c r="K142" s="270"/>
      <c r="M142" s="271" t="s">
        <v>213</v>
      </c>
      <c r="O142" s="260"/>
    </row>
    <row r="143" spans="1:80" x14ac:dyDescent="0.2">
      <c r="A143" s="261">
        <v>34</v>
      </c>
      <c r="B143" s="262" t="s">
        <v>270</v>
      </c>
      <c r="C143" s="263" t="s">
        <v>271</v>
      </c>
      <c r="D143" s="264" t="s">
        <v>265</v>
      </c>
      <c r="E143" s="265">
        <v>234.75200000000001</v>
      </c>
      <c r="F143" s="265">
        <v>190</v>
      </c>
      <c r="G143" s="266">
        <f>E143*F143</f>
        <v>44602.880000000005</v>
      </c>
      <c r="H143" s="267">
        <v>1</v>
      </c>
      <c r="I143" s="268">
        <f>E143*H143</f>
        <v>234.75200000000001</v>
      </c>
      <c r="J143" s="267"/>
      <c r="K143" s="268">
        <f>E143*J143</f>
        <v>0</v>
      </c>
      <c r="O143" s="260">
        <v>2</v>
      </c>
      <c r="AA143" s="233">
        <v>3</v>
      </c>
      <c r="AB143" s="233">
        <v>1</v>
      </c>
      <c r="AC143" s="233" t="s">
        <v>270</v>
      </c>
      <c r="AZ143" s="233">
        <v>1</v>
      </c>
      <c r="BA143" s="233">
        <f>IF(AZ143=1,G143,0)</f>
        <v>44602.880000000005</v>
      </c>
      <c r="BB143" s="233">
        <f>IF(AZ143=2,G143,0)</f>
        <v>0</v>
      </c>
      <c r="BC143" s="233">
        <f>IF(AZ143=3,G143,0)</f>
        <v>0</v>
      </c>
      <c r="BD143" s="233">
        <f>IF(AZ143=4,G143,0)</f>
        <v>0</v>
      </c>
      <c r="BE143" s="233">
        <f>IF(AZ143=5,G143,0)</f>
        <v>0</v>
      </c>
      <c r="CA143" s="260">
        <v>3</v>
      </c>
      <c r="CB143" s="260">
        <v>1</v>
      </c>
    </row>
    <row r="144" spans="1:80" x14ac:dyDescent="0.2">
      <c r="A144" s="269"/>
      <c r="B144" s="272"/>
      <c r="C144" s="332" t="s">
        <v>272</v>
      </c>
      <c r="D144" s="333"/>
      <c r="E144" s="273">
        <v>234.75200000000001</v>
      </c>
      <c r="F144" s="274"/>
      <c r="G144" s="275"/>
      <c r="H144" s="276"/>
      <c r="I144" s="270"/>
      <c r="J144" s="277"/>
      <c r="K144" s="270"/>
      <c r="M144" s="271" t="s">
        <v>272</v>
      </c>
      <c r="O144" s="260"/>
    </row>
    <row r="145" spans="1:80" x14ac:dyDescent="0.2">
      <c r="A145" s="278"/>
      <c r="B145" s="279" t="s">
        <v>100</v>
      </c>
      <c r="C145" s="280" t="s">
        <v>152</v>
      </c>
      <c r="D145" s="281"/>
      <c r="E145" s="282"/>
      <c r="F145" s="283"/>
      <c r="G145" s="284">
        <f>SUM(G46:G144)</f>
        <v>607779.74349999998</v>
      </c>
      <c r="H145" s="285"/>
      <c r="I145" s="286">
        <f>SUM(I46:I144)</f>
        <v>328.95634600000005</v>
      </c>
      <c r="J145" s="285"/>
      <c r="K145" s="286">
        <f>SUM(K46:K144)</f>
        <v>0</v>
      </c>
      <c r="O145" s="260">
        <v>4</v>
      </c>
      <c r="BA145" s="287">
        <f>SUM(BA46:BA144)</f>
        <v>607779.74349999998</v>
      </c>
      <c r="BB145" s="287">
        <f>SUM(BB46:BB144)</f>
        <v>0</v>
      </c>
      <c r="BC145" s="287">
        <f>SUM(BC46:BC144)</f>
        <v>0</v>
      </c>
      <c r="BD145" s="287">
        <f>SUM(BD46:BD144)</f>
        <v>0</v>
      </c>
      <c r="BE145" s="287">
        <f>SUM(BE46:BE144)</f>
        <v>0</v>
      </c>
    </row>
    <row r="146" spans="1:80" x14ac:dyDescent="0.2">
      <c r="A146" s="250" t="s">
        <v>97</v>
      </c>
      <c r="B146" s="251" t="s">
        <v>273</v>
      </c>
      <c r="C146" s="252" t="s">
        <v>274</v>
      </c>
      <c r="D146" s="253"/>
      <c r="E146" s="254"/>
      <c r="F146" s="254"/>
      <c r="G146" s="255"/>
      <c r="H146" s="256"/>
      <c r="I146" s="257"/>
      <c r="J146" s="258"/>
      <c r="K146" s="259"/>
      <c r="O146" s="260">
        <v>1</v>
      </c>
    </row>
    <row r="147" spans="1:80" x14ac:dyDescent="0.2">
      <c r="A147" s="261">
        <v>35</v>
      </c>
      <c r="B147" s="262" t="s">
        <v>276</v>
      </c>
      <c r="C147" s="263" t="s">
        <v>277</v>
      </c>
      <c r="D147" s="264" t="s">
        <v>200</v>
      </c>
      <c r="E147" s="265">
        <v>251.221</v>
      </c>
      <c r="F147" s="265">
        <v>28</v>
      </c>
      <c r="G147" s="266">
        <f>E147*F147</f>
        <v>7034.1880000000001</v>
      </c>
      <c r="H147" s="267">
        <v>4.0000000000000003E-5</v>
      </c>
      <c r="I147" s="268">
        <f>E147*H147</f>
        <v>1.0048840000000002E-2</v>
      </c>
      <c r="J147" s="267">
        <v>0</v>
      </c>
      <c r="K147" s="268">
        <f>E147*J147</f>
        <v>0</v>
      </c>
      <c r="O147" s="260">
        <v>2</v>
      </c>
      <c r="AA147" s="233">
        <v>1</v>
      </c>
      <c r="AB147" s="233">
        <v>1</v>
      </c>
      <c r="AC147" s="233">
        <v>1</v>
      </c>
      <c r="AZ147" s="233">
        <v>1</v>
      </c>
      <c r="BA147" s="233">
        <f>IF(AZ147=1,G147,0)</f>
        <v>7034.1880000000001</v>
      </c>
      <c r="BB147" s="233">
        <f>IF(AZ147=2,G147,0)</f>
        <v>0</v>
      </c>
      <c r="BC147" s="233">
        <f>IF(AZ147=3,G147,0)</f>
        <v>0</v>
      </c>
      <c r="BD147" s="233">
        <f>IF(AZ147=4,G147,0)</f>
        <v>0</v>
      </c>
      <c r="BE147" s="233">
        <f>IF(AZ147=5,G147,0)</f>
        <v>0</v>
      </c>
      <c r="CA147" s="260">
        <v>1</v>
      </c>
      <c r="CB147" s="260">
        <v>1</v>
      </c>
    </row>
    <row r="148" spans="1:80" x14ac:dyDescent="0.2">
      <c r="A148" s="269"/>
      <c r="B148" s="272"/>
      <c r="C148" s="332" t="s">
        <v>278</v>
      </c>
      <c r="D148" s="333"/>
      <c r="E148" s="273">
        <v>0</v>
      </c>
      <c r="F148" s="274"/>
      <c r="G148" s="275"/>
      <c r="H148" s="276"/>
      <c r="I148" s="270"/>
      <c r="J148" s="277"/>
      <c r="K148" s="270"/>
      <c r="M148" s="271" t="s">
        <v>278</v>
      </c>
      <c r="O148" s="260"/>
    </row>
    <row r="149" spans="1:80" x14ac:dyDescent="0.2">
      <c r="A149" s="269"/>
      <c r="B149" s="272"/>
      <c r="C149" s="332" t="s">
        <v>279</v>
      </c>
      <c r="D149" s="333"/>
      <c r="E149" s="273">
        <v>79.495000000000005</v>
      </c>
      <c r="F149" s="274"/>
      <c r="G149" s="275"/>
      <c r="H149" s="276"/>
      <c r="I149" s="270"/>
      <c r="J149" s="277"/>
      <c r="K149" s="270"/>
      <c r="M149" s="271" t="s">
        <v>279</v>
      </c>
      <c r="O149" s="260"/>
    </row>
    <row r="150" spans="1:80" x14ac:dyDescent="0.2">
      <c r="A150" s="269"/>
      <c r="B150" s="272"/>
      <c r="C150" s="332" t="s">
        <v>280</v>
      </c>
      <c r="D150" s="333"/>
      <c r="E150" s="273">
        <v>171.726</v>
      </c>
      <c r="F150" s="274"/>
      <c r="G150" s="275"/>
      <c r="H150" s="276"/>
      <c r="I150" s="270"/>
      <c r="J150" s="277"/>
      <c r="K150" s="270"/>
      <c r="M150" s="271" t="s">
        <v>280</v>
      </c>
      <c r="O150" s="260"/>
    </row>
    <row r="151" spans="1:80" x14ac:dyDescent="0.2">
      <c r="A151" s="261">
        <v>36</v>
      </c>
      <c r="B151" s="262" t="s">
        <v>281</v>
      </c>
      <c r="C151" s="263" t="s">
        <v>282</v>
      </c>
      <c r="D151" s="264" t="s">
        <v>155</v>
      </c>
      <c r="E151" s="265">
        <v>3.5819999999999999</v>
      </c>
      <c r="F151" s="265">
        <v>3680</v>
      </c>
      <c r="G151" s="266">
        <f>E151*F151</f>
        <v>13181.76</v>
      </c>
      <c r="H151" s="267">
        <v>2.5249999999999999</v>
      </c>
      <c r="I151" s="268">
        <f>E151*H151</f>
        <v>9.0445499999999992</v>
      </c>
      <c r="J151" s="267">
        <v>0</v>
      </c>
      <c r="K151" s="268">
        <f>E151*J151</f>
        <v>0</v>
      </c>
      <c r="O151" s="260">
        <v>2</v>
      </c>
      <c r="AA151" s="233">
        <v>1</v>
      </c>
      <c r="AB151" s="233">
        <v>1</v>
      </c>
      <c r="AC151" s="233">
        <v>1</v>
      </c>
      <c r="AZ151" s="233">
        <v>1</v>
      </c>
      <c r="BA151" s="233">
        <f>IF(AZ151=1,G151,0)</f>
        <v>13181.76</v>
      </c>
      <c r="BB151" s="233">
        <f>IF(AZ151=2,G151,0)</f>
        <v>0</v>
      </c>
      <c r="BC151" s="233">
        <f>IF(AZ151=3,G151,0)</f>
        <v>0</v>
      </c>
      <c r="BD151" s="233">
        <f>IF(AZ151=4,G151,0)</f>
        <v>0</v>
      </c>
      <c r="BE151" s="233">
        <f>IF(AZ151=5,G151,0)</f>
        <v>0</v>
      </c>
      <c r="CA151" s="260">
        <v>1</v>
      </c>
      <c r="CB151" s="260">
        <v>1</v>
      </c>
    </row>
    <row r="152" spans="1:80" x14ac:dyDescent="0.2">
      <c r="A152" s="269"/>
      <c r="B152" s="272"/>
      <c r="C152" s="332" t="s">
        <v>283</v>
      </c>
      <c r="D152" s="333"/>
      <c r="E152" s="273">
        <v>0</v>
      </c>
      <c r="F152" s="274"/>
      <c r="G152" s="275"/>
      <c r="H152" s="276"/>
      <c r="I152" s="270"/>
      <c r="J152" s="277"/>
      <c r="K152" s="270"/>
      <c r="M152" s="271" t="s">
        <v>283</v>
      </c>
      <c r="O152" s="260"/>
    </row>
    <row r="153" spans="1:80" x14ac:dyDescent="0.2">
      <c r="A153" s="269"/>
      <c r="B153" s="272"/>
      <c r="C153" s="332" t="s">
        <v>284</v>
      </c>
      <c r="D153" s="333"/>
      <c r="E153" s="273">
        <v>3.5819999999999999</v>
      </c>
      <c r="F153" s="274"/>
      <c r="G153" s="275"/>
      <c r="H153" s="276"/>
      <c r="I153" s="270"/>
      <c r="J153" s="277"/>
      <c r="K153" s="270"/>
      <c r="M153" s="271" t="s">
        <v>284</v>
      </c>
      <c r="O153" s="260"/>
    </row>
    <row r="154" spans="1:80" x14ac:dyDescent="0.2">
      <c r="A154" s="261">
        <v>37</v>
      </c>
      <c r="B154" s="262" t="s">
        <v>285</v>
      </c>
      <c r="C154" s="263" t="s">
        <v>286</v>
      </c>
      <c r="D154" s="264" t="s">
        <v>155</v>
      </c>
      <c r="E154" s="265">
        <v>41.064100000000003</v>
      </c>
      <c r="F154" s="265">
        <v>2127</v>
      </c>
      <c r="G154" s="266">
        <f>E154*F154</f>
        <v>87343.340700000001</v>
      </c>
      <c r="H154" s="267">
        <v>2.5249999999999999</v>
      </c>
      <c r="I154" s="268">
        <f>E154*H154</f>
        <v>103.6868525</v>
      </c>
      <c r="J154" s="267">
        <v>0</v>
      </c>
      <c r="K154" s="268">
        <f>E154*J154</f>
        <v>0</v>
      </c>
      <c r="O154" s="260">
        <v>2</v>
      </c>
      <c r="AA154" s="233">
        <v>1</v>
      </c>
      <c r="AB154" s="233">
        <v>1</v>
      </c>
      <c r="AC154" s="233">
        <v>1</v>
      </c>
      <c r="AZ154" s="233">
        <v>1</v>
      </c>
      <c r="BA154" s="233">
        <f>IF(AZ154=1,G154,0)</f>
        <v>87343.340700000001</v>
      </c>
      <c r="BB154" s="233">
        <f>IF(AZ154=2,G154,0)</f>
        <v>0</v>
      </c>
      <c r="BC154" s="233">
        <f>IF(AZ154=3,G154,0)</f>
        <v>0</v>
      </c>
      <c r="BD154" s="233">
        <f>IF(AZ154=4,G154,0)</f>
        <v>0</v>
      </c>
      <c r="BE154" s="233">
        <f>IF(AZ154=5,G154,0)</f>
        <v>0</v>
      </c>
      <c r="CA154" s="260">
        <v>1</v>
      </c>
      <c r="CB154" s="260">
        <v>1</v>
      </c>
    </row>
    <row r="155" spans="1:80" x14ac:dyDescent="0.2">
      <c r="A155" s="269"/>
      <c r="B155" s="272"/>
      <c r="C155" s="332" t="s">
        <v>287</v>
      </c>
      <c r="D155" s="333"/>
      <c r="E155" s="273">
        <v>0</v>
      </c>
      <c r="F155" s="274"/>
      <c r="G155" s="275"/>
      <c r="H155" s="276"/>
      <c r="I155" s="270"/>
      <c r="J155" s="277"/>
      <c r="K155" s="270"/>
      <c r="M155" s="271" t="s">
        <v>287</v>
      </c>
      <c r="O155" s="260"/>
    </row>
    <row r="156" spans="1:80" x14ac:dyDescent="0.2">
      <c r="A156" s="269"/>
      <c r="B156" s="272"/>
      <c r="C156" s="332" t="s">
        <v>288</v>
      </c>
      <c r="D156" s="333"/>
      <c r="E156" s="273">
        <v>3.3809999999999998</v>
      </c>
      <c r="F156" s="274"/>
      <c r="G156" s="275"/>
      <c r="H156" s="276"/>
      <c r="I156" s="270"/>
      <c r="J156" s="277"/>
      <c r="K156" s="270"/>
      <c r="M156" s="271" t="s">
        <v>288</v>
      </c>
      <c r="O156" s="260"/>
    </row>
    <row r="157" spans="1:80" x14ac:dyDescent="0.2">
      <c r="A157" s="269"/>
      <c r="B157" s="272"/>
      <c r="C157" s="332" t="s">
        <v>289</v>
      </c>
      <c r="D157" s="333"/>
      <c r="E157" s="273">
        <v>0</v>
      </c>
      <c r="F157" s="274"/>
      <c r="G157" s="275"/>
      <c r="H157" s="276"/>
      <c r="I157" s="270"/>
      <c r="J157" s="277"/>
      <c r="K157" s="270"/>
      <c r="M157" s="271" t="s">
        <v>289</v>
      </c>
      <c r="O157" s="260"/>
    </row>
    <row r="158" spans="1:80" x14ac:dyDescent="0.2">
      <c r="A158" s="269"/>
      <c r="B158" s="272"/>
      <c r="C158" s="332" t="s">
        <v>290</v>
      </c>
      <c r="D158" s="333"/>
      <c r="E158" s="273">
        <v>11.924300000000001</v>
      </c>
      <c r="F158" s="274"/>
      <c r="G158" s="275"/>
      <c r="H158" s="276"/>
      <c r="I158" s="270"/>
      <c r="J158" s="277"/>
      <c r="K158" s="270"/>
      <c r="M158" s="271" t="s">
        <v>290</v>
      </c>
      <c r="O158" s="260"/>
    </row>
    <row r="159" spans="1:80" x14ac:dyDescent="0.2">
      <c r="A159" s="269"/>
      <c r="B159" s="272"/>
      <c r="C159" s="332" t="s">
        <v>291</v>
      </c>
      <c r="D159" s="333"/>
      <c r="E159" s="273">
        <v>25.758900000000001</v>
      </c>
      <c r="F159" s="274"/>
      <c r="G159" s="275"/>
      <c r="H159" s="276"/>
      <c r="I159" s="270"/>
      <c r="J159" s="277"/>
      <c r="K159" s="270"/>
      <c r="M159" s="271" t="s">
        <v>291</v>
      </c>
      <c r="O159" s="260"/>
    </row>
    <row r="160" spans="1:80" ht="22.5" x14ac:dyDescent="0.2">
      <c r="A160" s="261">
        <v>38</v>
      </c>
      <c r="B160" s="262" t="s">
        <v>292</v>
      </c>
      <c r="C160" s="263" t="s">
        <v>293</v>
      </c>
      <c r="D160" s="264" t="s">
        <v>265</v>
      </c>
      <c r="E160" s="265">
        <v>0.83819999999999995</v>
      </c>
      <c r="F160" s="265">
        <v>26114</v>
      </c>
      <c r="G160" s="266">
        <f>E160*F160</f>
        <v>21888.754799999999</v>
      </c>
      <c r="H160" s="267">
        <v>1.0554399999999999</v>
      </c>
      <c r="I160" s="268">
        <f>E160*H160</f>
        <v>0.88466980799999984</v>
      </c>
      <c r="J160" s="267">
        <v>0</v>
      </c>
      <c r="K160" s="268">
        <f>E160*J160</f>
        <v>0</v>
      </c>
      <c r="O160" s="260">
        <v>2</v>
      </c>
      <c r="AA160" s="233">
        <v>1</v>
      </c>
      <c r="AB160" s="233">
        <v>1</v>
      </c>
      <c r="AC160" s="233">
        <v>1</v>
      </c>
      <c r="AZ160" s="233">
        <v>1</v>
      </c>
      <c r="BA160" s="233">
        <f>IF(AZ160=1,G160,0)</f>
        <v>21888.754799999999</v>
      </c>
      <c r="BB160" s="233">
        <f>IF(AZ160=2,G160,0)</f>
        <v>0</v>
      </c>
      <c r="BC160" s="233">
        <f>IF(AZ160=3,G160,0)</f>
        <v>0</v>
      </c>
      <c r="BD160" s="233">
        <f>IF(AZ160=4,G160,0)</f>
        <v>0</v>
      </c>
      <c r="BE160" s="233">
        <f>IF(AZ160=5,G160,0)</f>
        <v>0</v>
      </c>
      <c r="CA160" s="260">
        <v>1</v>
      </c>
      <c r="CB160" s="260">
        <v>1</v>
      </c>
    </row>
    <row r="161" spans="1:80" x14ac:dyDescent="0.2">
      <c r="A161" s="269"/>
      <c r="B161" s="272"/>
      <c r="C161" s="332" t="s">
        <v>294</v>
      </c>
      <c r="D161" s="333"/>
      <c r="E161" s="273">
        <v>0</v>
      </c>
      <c r="F161" s="274"/>
      <c r="G161" s="275"/>
      <c r="H161" s="276"/>
      <c r="I161" s="270"/>
      <c r="J161" s="277"/>
      <c r="K161" s="270"/>
      <c r="M161" s="271" t="s">
        <v>294</v>
      </c>
      <c r="O161" s="260"/>
    </row>
    <row r="162" spans="1:80" ht="22.5" x14ac:dyDescent="0.2">
      <c r="A162" s="269"/>
      <c r="B162" s="272"/>
      <c r="C162" s="332" t="s">
        <v>295</v>
      </c>
      <c r="D162" s="333"/>
      <c r="E162" s="273">
        <v>0.26519999999999999</v>
      </c>
      <c r="F162" s="274"/>
      <c r="G162" s="275"/>
      <c r="H162" s="276"/>
      <c r="I162" s="270"/>
      <c r="J162" s="277"/>
      <c r="K162" s="270"/>
      <c r="M162" s="271" t="s">
        <v>295</v>
      </c>
      <c r="O162" s="260"/>
    </row>
    <row r="163" spans="1:80" x14ac:dyDescent="0.2">
      <c r="A163" s="269"/>
      <c r="B163" s="272"/>
      <c r="C163" s="332" t="s">
        <v>296</v>
      </c>
      <c r="D163" s="333"/>
      <c r="E163" s="273">
        <v>0.57299999999999995</v>
      </c>
      <c r="F163" s="274"/>
      <c r="G163" s="275"/>
      <c r="H163" s="276"/>
      <c r="I163" s="270"/>
      <c r="J163" s="277"/>
      <c r="K163" s="270"/>
      <c r="M163" s="271" t="s">
        <v>296</v>
      </c>
      <c r="O163" s="260"/>
    </row>
    <row r="164" spans="1:80" ht="22.5" x14ac:dyDescent="0.2">
      <c r="A164" s="261">
        <v>39</v>
      </c>
      <c r="B164" s="262" t="s">
        <v>297</v>
      </c>
      <c r="C164" s="263" t="s">
        <v>298</v>
      </c>
      <c r="D164" s="264" t="s">
        <v>265</v>
      </c>
      <c r="E164" s="265">
        <v>8.3900000000000002E-2</v>
      </c>
      <c r="F164" s="265">
        <v>44945</v>
      </c>
      <c r="G164" s="266">
        <f>E164*F164</f>
        <v>3770.8855000000003</v>
      </c>
      <c r="H164" s="267">
        <v>1.0543899999999999</v>
      </c>
      <c r="I164" s="268">
        <f>E164*H164</f>
        <v>8.8463320999999998E-2</v>
      </c>
      <c r="J164" s="267">
        <v>0</v>
      </c>
      <c r="K164" s="268">
        <f>E164*J164</f>
        <v>0</v>
      </c>
      <c r="O164" s="260">
        <v>2</v>
      </c>
      <c r="AA164" s="233">
        <v>1</v>
      </c>
      <c r="AB164" s="233">
        <v>1</v>
      </c>
      <c r="AC164" s="233">
        <v>1</v>
      </c>
      <c r="AZ164" s="233">
        <v>1</v>
      </c>
      <c r="BA164" s="233">
        <f>IF(AZ164=1,G164,0)</f>
        <v>3770.8855000000003</v>
      </c>
      <c r="BB164" s="233">
        <f>IF(AZ164=2,G164,0)</f>
        <v>0</v>
      </c>
      <c r="BC164" s="233">
        <f>IF(AZ164=3,G164,0)</f>
        <v>0</v>
      </c>
      <c r="BD164" s="233">
        <f>IF(AZ164=4,G164,0)</f>
        <v>0</v>
      </c>
      <c r="BE164" s="233">
        <f>IF(AZ164=5,G164,0)</f>
        <v>0</v>
      </c>
      <c r="CA164" s="260">
        <v>1</v>
      </c>
      <c r="CB164" s="260">
        <v>1</v>
      </c>
    </row>
    <row r="165" spans="1:80" x14ac:dyDescent="0.2">
      <c r="A165" s="269"/>
      <c r="B165" s="272"/>
      <c r="C165" s="332" t="s">
        <v>299</v>
      </c>
      <c r="D165" s="333"/>
      <c r="E165" s="273">
        <v>0</v>
      </c>
      <c r="F165" s="274"/>
      <c r="G165" s="275"/>
      <c r="H165" s="276"/>
      <c r="I165" s="270"/>
      <c r="J165" s="277"/>
      <c r="K165" s="270"/>
      <c r="M165" s="271" t="s">
        <v>299</v>
      </c>
      <c r="O165" s="260"/>
    </row>
    <row r="166" spans="1:80" x14ac:dyDescent="0.2">
      <c r="A166" s="269"/>
      <c r="B166" s="272"/>
      <c r="C166" s="332" t="s">
        <v>300</v>
      </c>
      <c r="D166" s="333"/>
      <c r="E166" s="273">
        <v>8.3900000000000002E-2</v>
      </c>
      <c r="F166" s="274"/>
      <c r="G166" s="275"/>
      <c r="H166" s="276"/>
      <c r="I166" s="270"/>
      <c r="J166" s="277"/>
      <c r="K166" s="270"/>
      <c r="M166" s="271" t="s">
        <v>300</v>
      </c>
      <c r="O166" s="260"/>
    </row>
    <row r="167" spans="1:80" ht="22.5" x14ac:dyDescent="0.2">
      <c r="A167" s="261">
        <v>40</v>
      </c>
      <c r="B167" s="262" t="s">
        <v>301</v>
      </c>
      <c r="C167" s="263" t="s">
        <v>302</v>
      </c>
      <c r="D167" s="264" t="s">
        <v>200</v>
      </c>
      <c r="E167" s="265">
        <v>30.247499999999999</v>
      </c>
      <c r="F167" s="265">
        <v>819</v>
      </c>
      <c r="G167" s="266">
        <f>E167*F167</f>
        <v>24772.702499999999</v>
      </c>
      <c r="H167" s="267">
        <v>0.38500000000000001</v>
      </c>
      <c r="I167" s="268">
        <f>E167*H167</f>
        <v>11.6452875</v>
      </c>
      <c r="J167" s="267">
        <v>0</v>
      </c>
      <c r="K167" s="268">
        <f>E167*J167</f>
        <v>0</v>
      </c>
      <c r="O167" s="260">
        <v>2</v>
      </c>
      <c r="AA167" s="233">
        <v>1</v>
      </c>
      <c r="AB167" s="233">
        <v>1</v>
      </c>
      <c r="AC167" s="233">
        <v>1</v>
      </c>
      <c r="AZ167" s="233">
        <v>1</v>
      </c>
      <c r="BA167" s="233">
        <f>IF(AZ167=1,G167,0)</f>
        <v>24772.702499999999</v>
      </c>
      <c r="BB167" s="233">
        <f>IF(AZ167=2,G167,0)</f>
        <v>0</v>
      </c>
      <c r="BC167" s="233">
        <f>IF(AZ167=3,G167,0)</f>
        <v>0</v>
      </c>
      <c r="BD167" s="233">
        <f>IF(AZ167=4,G167,0)</f>
        <v>0</v>
      </c>
      <c r="BE167" s="233">
        <f>IF(AZ167=5,G167,0)</f>
        <v>0</v>
      </c>
      <c r="CA167" s="260">
        <v>1</v>
      </c>
      <c r="CB167" s="260">
        <v>1</v>
      </c>
    </row>
    <row r="168" spans="1:80" x14ac:dyDescent="0.2">
      <c r="A168" s="269"/>
      <c r="B168" s="272"/>
      <c r="C168" s="332" t="s">
        <v>303</v>
      </c>
      <c r="D168" s="333"/>
      <c r="E168" s="273">
        <v>0</v>
      </c>
      <c r="F168" s="274"/>
      <c r="G168" s="275"/>
      <c r="H168" s="276"/>
      <c r="I168" s="270"/>
      <c r="J168" s="277"/>
      <c r="K168" s="270"/>
      <c r="M168" s="271" t="s">
        <v>303</v>
      </c>
      <c r="O168" s="260"/>
    </row>
    <row r="169" spans="1:80" x14ac:dyDescent="0.2">
      <c r="A169" s="269"/>
      <c r="B169" s="272"/>
      <c r="C169" s="332" t="s">
        <v>304</v>
      </c>
      <c r="D169" s="333"/>
      <c r="E169" s="273">
        <v>10.71</v>
      </c>
      <c r="F169" s="274"/>
      <c r="G169" s="275"/>
      <c r="H169" s="276"/>
      <c r="I169" s="270"/>
      <c r="J169" s="277"/>
      <c r="K169" s="270"/>
      <c r="M169" s="271" t="s">
        <v>304</v>
      </c>
      <c r="O169" s="260"/>
    </row>
    <row r="170" spans="1:80" x14ac:dyDescent="0.2">
      <c r="A170" s="269"/>
      <c r="B170" s="272"/>
      <c r="C170" s="332" t="s">
        <v>305</v>
      </c>
      <c r="D170" s="333"/>
      <c r="E170" s="273">
        <v>0</v>
      </c>
      <c r="F170" s="274"/>
      <c r="G170" s="275"/>
      <c r="H170" s="276"/>
      <c r="I170" s="270"/>
      <c r="J170" s="277"/>
      <c r="K170" s="270"/>
      <c r="M170" s="271" t="s">
        <v>305</v>
      </c>
      <c r="O170" s="260"/>
    </row>
    <row r="171" spans="1:80" x14ac:dyDescent="0.2">
      <c r="A171" s="269"/>
      <c r="B171" s="272"/>
      <c r="C171" s="332" t="s">
        <v>306</v>
      </c>
      <c r="D171" s="333"/>
      <c r="E171" s="273">
        <v>19.537500000000001</v>
      </c>
      <c r="F171" s="274"/>
      <c r="G171" s="275"/>
      <c r="H171" s="276"/>
      <c r="I171" s="270"/>
      <c r="J171" s="277"/>
      <c r="K171" s="270"/>
      <c r="M171" s="271" t="s">
        <v>306</v>
      </c>
      <c r="O171" s="260"/>
    </row>
    <row r="172" spans="1:80" ht="22.5" x14ac:dyDescent="0.2">
      <c r="A172" s="261">
        <v>41</v>
      </c>
      <c r="B172" s="262" t="s">
        <v>307</v>
      </c>
      <c r="C172" s="263" t="s">
        <v>308</v>
      </c>
      <c r="D172" s="264" t="s">
        <v>200</v>
      </c>
      <c r="E172" s="265">
        <v>4.4625000000000004</v>
      </c>
      <c r="F172" s="265">
        <v>1724</v>
      </c>
      <c r="G172" s="266">
        <f>E172*F172</f>
        <v>7693.35</v>
      </c>
      <c r="H172" s="267">
        <v>0.74</v>
      </c>
      <c r="I172" s="268">
        <f>E172*H172</f>
        <v>3.3022500000000004</v>
      </c>
      <c r="J172" s="267">
        <v>0</v>
      </c>
      <c r="K172" s="268">
        <f>E172*J172</f>
        <v>0</v>
      </c>
      <c r="O172" s="260">
        <v>2</v>
      </c>
      <c r="AA172" s="233">
        <v>1</v>
      </c>
      <c r="AB172" s="233">
        <v>1</v>
      </c>
      <c r="AC172" s="233">
        <v>1</v>
      </c>
      <c r="AZ172" s="233">
        <v>1</v>
      </c>
      <c r="BA172" s="233">
        <f>IF(AZ172=1,G172,0)</f>
        <v>7693.35</v>
      </c>
      <c r="BB172" s="233">
        <f>IF(AZ172=2,G172,0)</f>
        <v>0</v>
      </c>
      <c r="BC172" s="233">
        <f>IF(AZ172=3,G172,0)</f>
        <v>0</v>
      </c>
      <c r="BD172" s="233">
        <f>IF(AZ172=4,G172,0)</f>
        <v>0</v>
      </c>
      <c r="BE172" s="233">
        <f>IF(AZ172=5,G172,0)</f>
        <v>0</v>
      </c>
      <c r="CA172" s="260">
        <v>1</v>
      </c>
      <c r="CB172" s="260">
        <v>1</v>
      </c>
    </row>
    <row r="173" spans="1:80" x14ac:dyDescent="0.2">
      <c r="A173" s="269"/>
      <c r="B173" s="272"/>
      <c r="C173" s="332" t="s">
        <v>309</v>
      </c>
      <c r="D173" s="333"/>
      <c r="E173" s="273">
        <v>0</v>
      </c>
      <c r="F173" s="274"/>
      <c r="G173" s="275"/>
      <c r="H173" s="276"/>
      <c r="I173" s="270"/>
      <c r="J173" s="277"/>
      <c r="K173" s="270"/>
      <c r="M173" s="271" t="s">
        <v>309</v>
      </c>
      <c r="O173" s="260"/>
    </row>
    <row r="174" spans="1:80" x14ac:dyDescent="0.2">
      <c r="A174" s="269"/>
      <c r="B174" s="272"/>
      <c r="C174" s="332" t="s">
        <v>310</v>
      </c>
      <c r="D174" s="333"/>
      <c r="E174" s="273">
        <v>4.4625000000000004</v>
      </c>
      <c r="F174" s="274"/>
      <c r="G174" s="275"/>
      <c r="H174" s="276"/>
      <c r="I174" s="270"/>
      <c r="J174" s="277"/>
      <c r="K174" s="270"/>
      <c r="M174" s="271" t="s">
        <v>310</v>
      </c>
      <c r="O174" s="260"/>
    </row>
    <row r="175" spans="1:80" x14ac:dyDescent="0.2">
      <c r="A175" s="261">
        <v>42</v>
      </c>
      <c r="B175" s="262" t="s">
        <v>311</v>
      </c>
      <c r="C175" s="263" t="s">
        <v>312</v>
      </c>
      <c r="D175" s="264" t="s">
        <v>155</v>
      </c>
      <c r="E175" s="265">
        <v>1.8474999999999999</v>
      </c>
      <c r="F175" s="265">
        <v>2480</v>
      </c>
      <c r="G175" s="266">
        <f>E175*F175</f>
        <v>4581.8</v>
      </c>
      <c r="H175" s="267">
        <v>2.5249999999999999</v>
      </c>
      <c r="I175" s="268">
        <f>E175*H175</f>
        <v>4.6649374999999997</v>
      </c>
      <c r="J175" s="267">
        <v>0</v>
      </c>
      <c r="K175" s="268">
        <f>E175*J175</f>
        <v>0</v>
      </c>
      <c r="O175" s="260">
        <v>2</v>
      </c>
      <c r="AA175" s="233">
        <v>1</v>
      </c>
      <c r="AB175" s="233">
        <v>1</v>
      </c>
      <c r="AC175" s="233">
        <v>1</v>
      </c>
      <c r="AZ175" s="233">
        <v>1</v>
      </c>
      <c r="BA175" s="233">
        <f>IF(AZ175=1,G175,0)</f>
        <v>4581.8</v>
      </c>
      <c r="BB175" s="233">
        <f>IF(AZ175=2,G175,0)</f>
        <v>0</v>
      </c>
      <c r="BC175" s="233">
        <f>IF(AZ175=3,G175,0)</f>
        <v>0</v>
      </c>
      <c r="BD175" s="233">
        <f>IF(AZ175=4,G175,0)</f>
        <v>0</v>
      </c>
      <c r="BE175" s="233">
        <f>IF(AZ175=5,G175,0)</f>
        <v>0</v>
      </c>
      <c r="CA175" s="260">
        <v>1</v>
      </c>
      <c r="CB175" s="260">
        <v>1</v>
      </c>
    </row>
    <row r="176" spans="1:80" x14ac:dyDescent="0.2">
      <c r="A176" s="269"/>
      <c r="B176" s="272"/>
      <c r="C176" s="332" t="s">
        <v>313</v>
      </c>
      <c r="D176" s="333"/>
      <c r="E176" s="273">
        <v>0</v>
      </c>
      <c r="F176" s="274"/>
      <c r="G176" s="275"/>
      <c r="H176" s="276"/>
      <c r="I176" s="270"/>
      <c r="J176" s="277"/>
      <c r="K176" s="270"/>
      <c r="M176" s="271" t="s">
        <v>313</v>
      </c>
      <c r="O176" s="260"/>
    </row>
    <row r="177" spans="1:80" x14ac:dyDescent="0.2">
      <c r="A177" s="269"/>
      <c r="B177" s="272"/>
      <c r="C177" s="332" t="s">
        <v>314</v>
      </c>
      <c r="D177" s="333"/>
      <c r="E177" s="273">
        <v>1.8474999999999999</v>
      </c>
      <c r="F177" s="274"/>
      <c r="G177" s="275"/>
      <c r="H177" s="276"/>
      <c r="I177" s="270"/>
      <c r="J177" s="277"/>
      <c r="K177" s="270"/>
      <c r="M177" s="271" t="s">
        <v>314</v>
      </c>
      <c r="O177" s="260"/>
    </row>
    <row r="178" spans="1:80" x14ac:dyDescent="0.2">
      <c r="A178" s="261">
        <v>43</v>
      </c>
      <c r="B178" s="262" t="s">
        <v>315</v>
      </c>
      <c r="C178" s="263" t="s">
        <v>316</v>
      </c>
      <c r="D178" s="264" t="s">
        <v>265</v>
      </c>
      <c r="E178" s="265">
        <v>2.69E-2</v>
      </c>
      <c r="F178" s="265">
        <v>44110</v>
      </c>
      <c r="G178" s="266">
        <f>E178*F178</f>
        <v>1186.559</v>
      </c>
      <c r="H178" s="267">
        <v>1.0210999999999999</v>
      </c>
      <c r="I178" s="268">
        <f>E178*H178</f>
        <v>2.7467589999999997E-2</v>
      </c>
      <c r="J178" s="267">
        <v>0</v>
      </c>
      <c r="K178" s="268">
        <f>E178*J178</f>
        <v>0</v>
      </c>
      <c r="O178" s="260">
        <v>2</v>
      </c>
      <c r="AA178" s="233">
        <v>1</v>
      </c>
      <c r="AB178" s="233">
        <v>1</v>
      </c>
      <c r="AC178" s="233">
        <v>1</v>
      </c>
      <c r="AZ178" s="233">
        <v>1</v>
      </c>
      <c r="BA178" s="233">
        <f>IF(AZ178=1,G178,0)</f>
        <v>1186.559</v>
      </c>
      <c r="BB178" s="233">
        <f>IF(AZ178=2,G178,0)</f>
        <v>0</v>
      </c>
      <c r="BC178" s="233">
        <f>IF(AZ178=3,G178,0)</f>
        <v>0</v>
      </c>
      <c r="BD178" s="233">
        <f>IF(AZ178=4,G178,0)</f>
        <v>0</v>
      </c>
      <c r="BE178" s="233">
        <f>IF(AZ178=5,G178,0)</f>
        <v>0</v>
      </c>
      <c r="CA178" s="260">
        <v>1</v>
      </c>
      <c r="CB178" s="260">
        <v>1</v>
      </c>
    </row>
    <row r="179" spans="1:80" x14ac:dyDescent="0.2">
      <c r="A179" s="269"/>
      <c r="B179" s="272"/>
      <c r="C179" s="332" t="s">
        <v>317</v>
      </c>
      <c r="D179" s="333"/>
      <c r="E179" s="273">
        <v>0</v>
      </c>
      <c r="F179" s="274"/>
      <c r="G179" s="275"/>
      <c r="H179" s="276"/>
      <c r="I179" s="270"/>
      <c r="J179" s="277"/>
      <c r="K179" s="270"/>
      <c r="M179" s="271" t="s">
        <v>317</v>
      </c>
      <c r="O179" s="260"/>
    </row>
    <row r="180" spans="1:80" x14ac:dyDescent="0.2">
      <c r="A180" s="269"/>
      <c r="B180" s="272"/>
      <c r="C180" s="332" t="s">
        <v>318</v>
      </c>
      <c r="D180" s="333"/>
      <c r="E180" s="273">
        <v>1.14E-2</v>
      </c>
      <c r="F180" s="274"/>
      <c r="G180" s="275"/>
      <c r="H180" s="276"/>
      <c r="I180" s="270"/>
      <c r="J180" s="277"/>
      <c r="K180" s="270"/>
      <c r="M180" s="271" t="s">
        <v>318</v>
      </c>
      <c r="O180" s="260"/>
    </row>
    <row r="181" spans="1:80" x14ac:dyDescent="0.2">
      <c r="A181" s="269"/>
      <c r="B181" s="272"/>
      <c r="C181" s="332" t="s">
        <v>319</v>
      </c>
      <c r="D181" s="333"/>
      <c r="E181" s="273">
        <v>1.55E-2</v>
      </c>
      <c r="F181" s="274"/>
      <c r="G181" s="275"/>
      <c r="H181" s="276"/>
      <c r="I181" s="270"/>
      <c r="J181" s="277"/>
      <c r="K181" s="270"/>
      <c r="M181" s="271" t="s">
        <v>319</v>
      </c>
      <c r="O181" s="260"/>
    </row>
    <row r="182" spans="1:80" ht="22.5" x14ac:dyDescent="0.2">
      <c r="A182" s="261">
        <v>44</v>
      </c>
      <c r="B182" s="262" t="s">
        <v>320</v>
      </c>
      <c r="C182" s="263" t="s">
        <v>321</v>
      </c>
      <c r="D182" s="264" t="s">
        <v>322</v>
      </c>
      <c r="E182" s="265">
        <v>38.086100000000002</v>
      </c>
      <c r="F182" s="265">
        <v>826</v>
      </c>
      <c r="G182" s="266">
        <f>E182*F182</f>
        <v>31459.118600000002</v>
      </c>
      <c r="H182" s="267">
        <v>0.13807</v>
      </c>
      <c r="I182" s="268">
        <f>E182*H182</f>
        <v>5.2585478270000001</v>
      </c>
      <c r="J182" s="267">
        <v>0</v>
      </c>
      <c r="K182" s="268">
        <f>E182*J182</f>
        <v>0</v>
      </c>
      <c r="O182" s="260">
        <v>2</v>
      </c>
      <c r="AA182" s="233">
        <v>1</v>
      </c>
      <c r="AB182" s="233">
        <v>1</v>
      </c>
      <c r="AC182" s="233">
        <v>1</v>
      </c>
      <c r="AZ182" s="233">
        <v>1</v>
      </c>
      <c r="BA182" s="233">
        <f>IF(AZ182=1,G182,0)</f>
        <v>31459.118600000002</v>
      </c>
      <c r="BB182" s="233">
        <f>IF(AZ182=2,G182,0)</f>
        <v>0</v>
      </c>
      <c r="BC182" s="233">
        <f>IF(AZ182=3,G182,0)</f>
        <v>0</v>
      </c>
      <c r="BD182" s="233">
        <f>IF(AZ182=4,G182,0)</f>
        <v>0</v>
      </c>
      <c r="BE182" s="233">
        <f>IF(AZ182=5,G182,0)</f>
        <v>0</v>
      </c>
      <c r="CA182" s="260">
        <v>1</v>
      </c>
      <c r="CB182" s="260">
        <v>1</v>
      </c>
    </row>
    <row r="183" spans="1:80" x14ac:dyDescent="0.2">
      <c r="A183" s="269"/>
      <c r="B183" s="272"/>
      <c r="C183" s="332" t="s">
        <v>323</v>
      </c>
      <c r="D183" s="333"/>
      <c r="E183" s="273">
        <v>0</v>
      </c>
      <c r="F183" s="274"/>
      <c r="G183" s="275"/>
      <c r="H183" s="276"/>
      <c r="I183" s="270"/>
      <c r="J183" s="277"/>
      <c r="K183" s="270"/>
      <c r="M183" s="271" t="s">
        <v>323</v>
      </c>
      <c r="O183" s="260"/>
    </row>
    <row r="184" spans="1:80" x14ac:dyDescent="0.2">
      <c r="A184" s="269"/>
      <c r="B184" s="272"/>
      <c r="C184" s="332" t="s">
        <v>324</v>
      </c>
      <c r="D184" s="333"/>
      <c r="E184" s="273">
        <v>38.086100000000002</v>
      </c>
      <c r="F184" s="274"/>
      <c r="G184" s="275"/>
      <c r="H184" s="276"/>
      <c r="I184" s="270"/>
      <c r="J184" s="277"/>
      <c r="K184" s="270"/>
      <c r="M184" s="271" t="s">
        <v>324</v>
      </c>
      <c r="O184" s="260"/>
    </row>
    <row r="185" spans="1:80" x14ac:dyDescent="0.2">
      <c r="A185" s="261">
        <v>45</v>
      </c>
      <c r="B185" s="262" t="s">
        <v>325</v>
      </c>
      <c r="C185" s="263" t="s">
        <v>326</v>
      </c>
      <c r="D185" s="264" t="s">
        <v>155</v>
      </c>
      <c r="E185" s="265">
        <v>0.63</v>
      </c>
      <c r="F185" s="265">
        <v>2789</v>
      </c>
      <c r="G185" s="266">
        <f>E185*F185</f>
        <v>1757.07</v>
      </c>
      <c r="H185" s="267">
        <v>2.5249999999999999</v>
      </c>
      <c r="I185" s="268">
        <f>E185*H185</f>
        <v>1.5907499999999999</v>
      </c>
      <c r="J185" s="267">
        <v>0</v>
      </c>
      <c r="K185" s="268">
        <f>E185*J185</f>
        <v>0</v>
      </c>
      <c r="O185" s="260">
        <v>2</v>
      </c>
      <c r="AA185" s="233">
        <v>1</v>
      </c>
      <c r="AB185" s="233">
        <v>1</v>
      </c>
      <c r="AC185" s="233">
        <v>1</v>
      </c>
      <c r="AZ185" s="233">
        <v>1</v>
      </c>
      <c r="BA185" s="233">
        <f>IF(AZ185=1,G185,0)</f>
        <v>1757.07</v>
      </c>
      <c r="BB185" s="233">
        <f>IF(AZ185=2,G185,0)</f>
        <v>0</v>
      </c>
      <c r="BC185" s="233">
        <f>IF(AZ185=3,G185,0)</f>
        <v>0</v>
      </c>
      <c r="BD185" s="233">
        <f>IF(AZ185=4,G185,0)</f>
        <v>0</v>
      </c>
      <c r="BE185" s="233">
        <f>IF(AZ185=5,G185,0)</f>
        <v>0</v>
      </c>
      <c r="CA185" s="260">
        <v>1</v>
      </c>
      <c r="CB185" s="260">
        <v>1</v>
      </c>
    </row>
    <row r="186" spans="1:80" x14ac:dyDescent="0.2">
      <c r="A186" s="269"/>
      <c r="B186" s="272"/>
      <c r="C186" s="332" t="s">
        <v>327</v>
      </c>
      <c r="D186" s="333"/>
      <c r="E186" s="273">
        <v>0</v>
      </c>
      <c r="F186" s="274"/>
      <c r="G186" s="275"/>
      <c r="H186" s="276"/>
      <c r="I186" s="270"/>
      <c r="J186" s="277"/>
      <c r="K186" s="270"/>
      <c r="M186" s="271" t="s">
        <v>327</v>
      </c>
      <c r="O186" s="260"/>
    </row>
    <row r="187" spans="1:80" x14ac:dyDescent="0.2">
      <c r="A187" s="269"/>
      <c r="B187" s="272"/>
      <c r="C187" s="332" t="s">
        <v>328</v>
      </c>
      <c r="D187" s="333"/>
      <c r="E187" s="273">
        <v>0.63</v>
      </c>
      <c r="F187" s="274"/>
      <c r="G187" s="275"/>
      <c r="H187" s="276"/>
      <c r="I187" s="270"/>
      <c r="J187" s="277"/>
      <c r="K187" s="270"/>
      <c r="M187" s="271" t="s">
        <v>328</v>
      </c>
      <c r="O187" s="260"/>
    </row>
    <row r="188" spans="1:80" x14ac:dyDescent="0.2">
      <c r="A188" s="261">
        <v>46</v>
      </c>
      <c r="B188" s="262" t="s">
        <v>329</v>
      </c>
      <c r="C188" s="263" t="s">
        <v>330</v>
      </c>
      <c r="D188" s="264" t="s">
        <v>155</v>
      </c>
      <c r="E188" s="265">
        <v>0.63</v>
      </c>
      <c r="F188" s="265">
        <v>1775</v>
      </c>
      <c r="G188" s="266">
        <f>E188*F188</f>
        <v>1118.25</v>
      </c>
      <c r="H188" s="267">
        <v>0.04</v>
      </c>
      <c r="I188" s="268">
        <f>E188*H188</f>
        <v>2.52E-2</v>
      </c>
      <c r="J188" s="267">
        <v>0</v>
      </c>
      <c r="K188" s="268">
        <f>E188*J188</f>
        <v>0</v>
      </c>
      <c r="O188" s="260">
        <v>2</v>
      </c>
      <c r="AA188" s="233">
        <v>1</v>
      </c>
      <c r="AB188" s="233">
        <v>1</v>
      </c>
      <c r="AC188" s="233">
        <v>1</v>
      </c>
      <c r="AZ188" s="233">
        <v>1</v>
      </c>
      <c r="BA188" s="233">
        <f>IF(AZ188=1,G188,0)</f>
        <v>1118.25</v>
      </c>
      <c r="BB188" s="233">
        <f>IF(AZ188=2,G188,0)</f>
        <v>0</v>
      </c>
      <c r="BC188" s="233">
        <f>IF(AZ188=3,G188,0)</f>
        <v>0</v>
      </c>
      <c r="BD188" s="233">
        <f>IF(AZ188=4,G188,0)</f>
        <v>0</v>
      </c>
      <c r="BE188" s="233">
        <f>IF(AZ188=5,G188,0)</f>
        <v>0</v>
      </c>
      <c r="CA188" s="260">
        <v>1</v>
      </c>
      <c r="CB188" s="260">
        <v>1</v>
      </c>
    </row>
    <row r="189" spans="1:80" x14ac:dyDescent="0.2">
      <c r="A189" s="261">
        <v>47</v>
      </c>
      <c r="B189" s="262" t="s">
        <v>331</v>
      </c>
      <c r="C189" s="263" t="s">
        <v>332</v>
      </c>
      <c r="D189" s="264" t="s">
        <v>155</v>
      </c>
      <c r="E189" s="265">
        <v>0.63</v>
      </c>
      <c r="F189" s="265">
        <v>437</v>
      </c>
      <c r="G189" s="266">
        <f>E189*F189</f>
        <v>275.31</v>
      </c>
      <c r="H189" s="267">
        <v>0</v>
      </c>
      <c r="I189" s="268">
        <f>E189*H189</f>
        <v>0</v>
      </c>
      <c r="J189" s="267">
        <v>0</v>
      </c>
      <c r="K189" s="268">
        <f>E189*J189</f>
        <v>0</v>
      </c>
      <c r="O189" s="260">
        <v>2</v>
      </c>
      <c r="AA189" s="233">
        <v>1</v>
      </c>
      <c r="AB189" s="233">
        <v>1</v>
      </c>
      <c r="AC189" s="233">
        <v>1</v>
      </c>
      <c r="AZ189" s="233">
        <v>1</v>
      </c>
      <c r="BA189" s="233">
        <f>IF(AZ189=1,G189,0)</f>
        <v>275.31</v>
      </c>
      <c r="BB189" s="233">
        <f>IF(AZ189=2,G189,0)</f>
        <v>0</v>
      </c>
      <c r="BC189" s="233">
        <f>IF(AZ189=3,G189,0)</f>
        <v>0</v>
      </c>
      <c r="BD189" s="233">
        <f>IF(AZ189=4,G189,0)</f>
        <v>0</v>
      </c>
      <c r="BE189" s="233">
        <f>IF(AZ189=5,G189,0)</f>
        <v>0</v>
      </c>
      <c r="CA189" s="260">
        <v>1</v>
      </c>
      <c r="CB189" s="260">
        <v>1</v>
      </c>
    </row>
    <row r="190" spans="1:80" ht="22.5" x14ac:dyDescent="0.2">
      <c r="A190" s="261">
        <v>48</v>
      </c>
      <c r="B190" s="262" t="s">
        <v>333</v>
      </c>
      <c r="C190" s="263" t="s">
        <v>334</v>
      </c>
      <c r="D190" s="264" t="s">
        <v>265</v>
      </c>
      <c r="E190" s="265">
        <v>1.72E-2</v>
      </c>
      <c r="F190" s="265">
        <v>29159</v>
      </c>
      <c r="G190" s="266">
        <f>E190*F190</f>
        <v>501.53480000000002</v>
      </c>
      <c r="H190" s="267">
        <v>1.06325</v>
      </c>
      <c r="I190" s="268">
        <f>E190*H190</f>
        <v>1.8287899999999999E-2</v>
      </c>
      <c r="J190" s="267">
        <v>0</v>
      </c>
      <c r="K190" s="268">
        <f>E190*J190</f>
        <v>0</v>
      </c>
      <c r="O190" s="260">
        <v>2</v>
      </c>
      <c r="AA190" s="233">
        <v>1</v>
      </c>
      <c r="AB190" s="233">
        <v>1</v>
      </c>
      <c r="AC190" s="233">
        <v>1</v>
      </c>
      <c r="AZ190" s="233">
        <v>1</v>
      </c>
      <c r="BA190" s="233">
        <f>IF(AZ190=1,G190,0)</f>
        <v>501.53480000000002</v>
      </c>
      <c r="BB190" s="233">
        <f>IF(AZ190=2,G190,0)</f>
        <v>0</v>
      </c>
      <c r="BC190" s="233">
        <f>IF(AZ190=3,G190,0)</f>
        <v>0</v>
      </c>
      <c r="BD190" s="233">
        <f>IF(AZ190=4,G190,0)</f>
        <v>0</v>
      </c>
      <c r="BE190" s="233">
        <f>IF(AZ190=5,G190,0)</f>
        <v>0</v>
      </c>
      <c r="CA190" s="260">
        <v>1</v>
      </c>
      <c r="CB190" s="260">
        <v>1</v>
      </c>
    </row>
    <row r="191" spans="1:80" x14ac:dyDescent="0.2">
      <c r="A191" s="269"/>
      <c r="B191" s="272"/>
      <c r="C191" s="332" t="s">
        <v>335</v>
      </c>
      <c r="D191" s="333"/>
      <c r="E191" s="273">
        <v>0</v>
      </c>
      <c r="F191" s="274"/>
      <c r="G191" s="275"/>
      <c r="H191" s="276"/>
      <c r="I191" s="270"/>
      <c r="J191" s="277"/>
      <c r="K191" s="270"/>
      <c r="M191" s="271" t="s">
        <v>335</v>
      </c>
      <c r="O191" s="260"/>
    </row>
    <row r="192" spans="1:80" x14ac:dyDescent="0.2">
      <c r="A192" s="269"/>
      <c r="B192" s="272"/>
      <c r="C192" s="332" t="s">
        <v>336</v>
      </c>
      <c r="D192" s="333"/>
      <c r="E192" s="273">
        <v>1.72E-2</v>
      </c>
      <c r="F192" s="274"/>
      <c r="G192" s="275"/>
      <c r="H192" s="276"/>
      <c r="I192" s="270"/>
      <c r="J192" s="277"/>
      <c r="K192" s="270"/>
      <c r="M192" s="271" t="s">
        <v>336</v>
      </c>
      <c r="O192" s="260"/>
    </row>
    <row r="193" spans="1:80" x14ac:dyDescent="0.2">
      <c r="A193" s="261">
        <v>49</v>
      </c>
      <c r="B193" s="262" t="s">
        <v>337</v>
      </c>
      <c r="C193" s="263" t="s">
        <v>338</v>
      </c>
      <c r="D193" s="264" t="s">
        <v>155</v>
      </c>
      <c r="E193" s="265">
        <v>26.088100000000001</v>
      </c>
      <c r="F193" s="265">
        <v>1543</v>
      </c>
      <c r="G193" s="266">
        <f>E193*F193</f>
        <v>40253.938300000002</v>
      </c>
      <c r="H193" s="267">
        <v>1.837</v>
      </c>
      <c r="I193" s="268">
        <f>E193*H193</f>
        <v>47.923839700000002</v>
      </c>
      <c r="J193" s="267">
        <v>0</v>
      </c>
      <c r="K193" s="268">
        <f>E193*J193</f>
        <v>0</v>
      </c>
      <c r="O193" s="260">
        <v>2</v>
      </c>
      <c r="AA193" s="233">
        <v>1</v>
      </c>
      <c r="AB193" s="233">
        <v>1</v>
      </c>
      <c r="AC193" s="233">
        <v>1</v>
      </c>
      <c r="AZ193" s="233">
        <v>1</v>
      </c>
      <c r="BA193" s="233">
        <f>IF(AZ193=1,G193,0)</f>
        <v>40253.938300000002</v>
      </c>
      <c r="BB193" s="233">
        <f>IF(AZ193=2,G193,0)</f>
        <v>0</v>
      </c>
      <c r="BC193" s="233">
        <f>IF(AZ193=3,G193,0)</f>
        <v>0</v>
      </c>
      <c r="BD193" s="233">
        <f>IF(AZ193=4,G193,0)</f>
        <v>0</v>
      </c>
      <c r="BE193" s="233">
        <f>IF(AZ193=5,G193,0)</f>
        <v>0</v>
      </c>
      <c r="CA193" s="260">
        <v>1</v>
      </c>
      <c r="CB193" s="260">
        <v>1</v>
      </c>
    </row>
    <row r="194" spans="1:80" x14ac:dyDescent="0.2">
      <c r="A194" s="269"/>
      <c r="B194" s="272"/>
      <c r="C194" s="332" t="s">
        <v>339</v>
      </c>
      <c r="D194" s="333"/>
      <c r="E194" s="273">
        <v>0</v>
      </c>
      <c r="F194" s="274"/>
      <c r="G194" s="275"/>
      <c r="H194" s="276"/>
      <c r="I194" s="270"/>
      <c r="J194" s="277"/>
      <c r="K194" s="270"/>
      <c r="M194" s="271" t="s">
        <v>339</v>
      </c>
      <c r="O194" s="260"/>
    </row>
    <row r="195" spans="1:80" x14ac:dyDescent="0.2">
      <c r="A195" s="269"/>
      <c r="B195" s="272"/>
      <c r="C195" s="332" t="s">
        <v>340</v>
      </c>
      <c r="D195" s="333"/>
      <c r="E195" s="273">
        <v>0.96599999999999997</v>
      </c>
      <c r="F195" s="274"/>
      <c r="G195" s="275"/>
      <c r="H195" s="276"/>
      <c r="I195" s="270"/>
      <c r="J195" s="277"/>
      <c r="K195" s="270"/>
      <c r="M195" s="271" t="s">
        <v>340</v>
      </c>
      <c r="O195" s="260"/>
    </row>
    <row r="196" spans="1:80" x14ac:dyDescent="0.2">
      <c r="A196" s="269"/>
      <c r="B196" s="272"/>
      <c r="C196" s="332" t="s">
        <v>341</v>
      </c>
      <c r="D196" s="333"/>
      <c r="E196" s="273">
        <v>0</v>
      </c>
      <c r="F196" s="274"/>
      <c r="G196" s="275"/>
      <c r="H196" s="276"/>
      <c r="I196" s="270"/>
      <c r="J196" s="277"/>
      <c r="K196" s="270"/>
      <c r="M196" s="271" t="s">
        <v>341</v>
      </c>
      <c r="O196" s="260"/>
    </row>
    <row r="197" spans="1:80" x14ac:dyDescent="0.2">
      <c r="A197" s="269"/>
      <c r="B197" s="272"/>
      <c r="C197" s="332" t="s">
        <v>342</v>
      </c>
      <c r="D197" s="333"/>
      <c r="E197" s="273">
        <v>7.9494999999999996</v>
      </c>
      <c r="F197" s="274"/>
      <c r="G197" s="275"/>
      <c r="H197" s="276"/>
      <c r="I197" s="270"/>
      <c r="J197" s="277"/>
      <c r="K197" s="270"/>
      <c r="M197" s="271" t="s">
        <v>342</v>
      </c>
      <c r="O197" s="260"/>
    </row>
    <row r="198" spans="1:80" x14ac:dyDescent="0.2">
      <c r="A198" s="269"/>
      <c r="B198" s="272"/>
      <c r="C198" s="332" t="s">
        <v>343</v>
      </c>
      <c r="D198" s="333"/>
      <c r="E198" s="273">
        <v>17.172599999999999</v>
      </c>
      <c r="F198" s="274"/>
      <c r="G198" s="275"/>
      <c r="H198" s="276"/>
      <c r="I198" s="270"/>
      <c r="J198" s="277"/>
      <c r="K198" s="270"/>
      <c r="M198" s="271" t="s">
        <v>343</v>
      </c>
      <c r="O198" s="260"/>
    </row>
    <row r="199" spans="1:80" x14ac:dyDescent="0.2">
      <c r="A199" s="261">
        <v>50</v>
      </c>
      <c r="B199" s="262" t="s">
        <v>344</v>
      </c>
      <c r="C199" s="263" t="s">
        <v>345</v>
      </c>
      <c r="D199" s="264" t="s">
        <v>200</v>
      </c>
      <c r="E199" s="265">
        <v>51.74</v>
      </c>
      <c r="F199" s="265">
        <v>101</v>
      </c>
      <c r="G199" s="266">
        <f>E199*F199</f>
        <v>5225.74</v>
      </c>
      <c r="H199" s="267">
        <v>2.3000000000000001E-4</v>
      </c>
      <c r="I199" s="268">
        <f>E199*H199</f>
        <v>1.1900200000000001E-2</v>
      </c>
      <c r="J199" s="267">
        <v>0</v>
      </c>
      <c r="K199" s="268">
        <f>E199*J199</f>
        <v>0</v>
      </c>
      <c r="O199" s="260">
        <v>2</v>
      </c>
      <c r="AA199" s="233">
        <v>1</v>
      </c>
      <c r="AB199" s="233">
        <v>7</v>
      </c>
      <c r="AC199" s="233">
        <v>7</v>
      </c>
      <c r="AZ199" s="233">
        <v>1</v>
      </c>
      <c r="BA199" s="233">
        <f>IF(AZ199=1,G199,0)</f>
        <v>5225.74</v>
      </c>
      <c r="BB199" s="233">
        <f>IF(AZ199=2,G199,0)</f>
        <v>0</v>
      </c>
      <c r="BC199" s="233">
        <f>IF(AZ199=3,G199,0)</f>
        <v>0</v>
      </c>
      <c r="BD199" s="233">
        <f>IF(AZ199=4,G199,0)</f>
        <v>0</v>
      </c>
      <c r="BE199" s="233">
        <f>IF(AZ199=5,G199,0)</f>
        <v>0</v>
      </c>
      <c r="CA199" s="260">
        <v>1</v>
      </c>
      <c r="CB199" s="260">
        <v>7</v>
      </c>
    </row>
    <row r="200" spans="1:80" x14ac:dyDescent="0.2">
      <c r="A200" s="269"/>
      <c r="B200" s="272"/>
      <c r="C200" s="332" t="s">
        <v>346</v>
      </c>
      <c r="D200" s="333"/>
      <c r="E200" s="273">
        <v>0</v>
      </c>
      <c r="F200" s="274"/>
      <c r="G200" s="275"/>
      <c r="H200" s="276"/>
      <c r="I200" s="270"/>
      <c r="J200" s="277"/>
      <c r="K200" s="270"/>
      <c r="M200" s="271" t="s">
        <v>346</v>
      </c>
      <c r="O200" s="260"/>
    </row>
    <row r="201" spans="1:80" x14ac:dyDescent="0.2">
      <c r="A201" s="269"/>
      <c r="B201" s="272"/>
      <c r="C201" s="332" t="s">
        <v>347</v>
      </c>
      <c r="D201" s="333"/>
      <c r="E201" s="273">
        <v>51.74</v>
      </c>
      <c r="F201" s="274"/>
      <c r="G201" s="275"/>
      <c r="H201" s="276"/>
      <c r="I201" s="270"/>
      <c r="J201" s="277"/>
      <c r="K201" s="270"/>
      <c r="M201" s="271" t="s">
        <v>347</v>
      </c>
      <c r="O201" s="260"/>
    </row>
    <row r="202" spans="1:80" x14ac:dyDescent="0.2">
      <c r="A202" s="261">
        <v>51</v>
      </c>
      <c r="B202" s="262" t="s">
        <v>348</v>
      </c>
      <c r="C202" s="263" t="s">
        <v>349</v>
      </c>
      <c r="D202" s="264" t="s">
        <v>322</v>
      </c>
      <c r="E202" s="265">
        <v>184</v>
      </c>
      <c r="F202" s="265">
        <v>156</v>
      </c>
      <c r="G202" s="266">
        <f>E202*F202</f>
        <v>28704</v>
      </c>
      <c r="H202" s="267">
        <v>1.17E-2</v>
      </c>
      <c r="I202" s="268">
        <f>E202*H202</f>
        <v>2.1528</v>
      </c>
      <c r="J202" s="267">
        <v>0</v>
      </c>
      <c r="K202" s="268">
        <f>E202*J202</f>
        <v>0</v>
      </c>
      <c r="O202" s="260">
        <v>2</v>
      </c>
      <c r="AA202" s="233">
        <v>1</v>
      </c>
      <c r="AB202" s="233">
        <v>1</v>
      </c>
      <c r="AC202" s="233">
        <v>1</v>
      </c>
      <c r="AZ202" s="233">
        <v>1</v>
      </c>
      <c r="BA202" s="233">
        <f>IF(AZ202=1,G202,0)</f>
        <v>28704</v>
      </c>
      <c r="BB202" s="233">
        <f>IF(AZ202=2,G202,0)</f>
        <v>0</v>
      </c>
      <c r="BC202" s="233">
        <f>IF(AZ202=3,G202,0)</f>
        <v>0</v>
      </c>
      <c r="BD202" s="233">
        <f>IF(AZ202=4,G202,0)</f>
        <v>0</v>
      </c>
      <c r="BE202" s="233">
        <f>IF(AZ202=5,G202,0)</f>
        <v>0</v>
      </c>
      <c r="CA202" s="260">
        <v>1</v>
      </c>
      <c r="CB202" s="260">
        <v>1</v>
      </c>
    </row>
    <row r="203" spans="1:80" x14ac:dyDescent="0.2">
      <c r="A203" s="269"/>
      <c r="B203" s="272"/>
      <c r="C203" s="332" t="s">
        <v>350</v>
      </c>
      <c r="D203" s="333"/>
      <c r="E203" s="273">
        <v>0</v>
      </c>
      <c r="F203" s="274"/>
      <c r="G203" s="275"/>
      <c r="H203" s="276"/>
      <c r="I203" s="270"/>
      <c r="J203" s="277"/>
      <c r="K203" s="270"/>
      <c r="M203" s="271" t="s">
        <v>350</v>
      </c>
      <c r="O203" s="260"/>
    </row>
    <row r="204" spans="1:80" x14ac:dyDescent="0.2">
      <c r="A204" s="269"/>
      <c r="B204" s="272"/>
      <c r="C204" s="332" t="s">
        <v>351</v>
      </c>
      <c r="D204" s="333"/>
      <c r="E204" s="273">
        <v>184</v>
      </c>
      <c r="F204" s="274"/>
      <c r="G204" s="275"/>
      <c r="H204" s="276"/>
      <c r="I204" s="270"/>
      <c r="J204" s="277"/>
      <c r="K204" s="270"/>
      <c r="M204" s="271">
        <v>184</v>
      </c>
      <c r="O204" s="260"/>
    </row>
    <row r="205" spans="1:80" x14ac:dyDescent="0.2">
      <c r="A205" s="261">
        <v>52</v>
      </c>
      <c r="B205" s="262" t="s">
        <v>352</v>
      </c>
      <c r="C205" s="263" t="s">
        <v>353</v>
      </c>
      <c r="D205" s="264" t="s">
        <v>322</v>
      </c>
      <c r="E205" s="265">
        <v>38</v>
      </c>
      <c r="F205" s="265">
        <v>167</v>
      </c>
      <c r="G205" s="266">
        <f>E205*F205</f>
        <v>6346</v>
      </c>
      <c r="H205" s="267">
        <v>1.6379999999999999E-2</v>
      </c>
      <c r="I205" s="268">
        <f>E205*H205</f>
        <v>0.62243999999999999</v>
      </c>
      <c r="J205" s="267">
        <v>0</v>
      </c>
      <c r="K205" s="268">
        <f>E205*J205</f>
        <v>0</v>
      </c>
      <c r="O205" s="260">
        <v>2</v>
      </c>
      <c r="AA205" s="233">
        <v>1</v>
      </c>
      <c r="AB205" s="233">
        <v>1</v>
      </c>
      <c r="AC205" s="233">
        <v>1</v>
      </c>
      <c r="AZ205" s="233">
        <v>1</v>
      </c>
      <c r="BA205" s="233">
        <f>IF(AZ205=1,G205,0)</f>
        <v>6346</v>
      </c>
      <c r="BB205" s="233">
        <f>IF(AZ205=2,G205,0)</f>
        <v>0</v>
      </c>
      <c r="BC205" s="233">
        <f>IF(AZ205=3,G205,0)</f>
        <v>0</v>
      </c>
      <c r="BD205" s="233">
        <f>IF(AZ205=4,G205,0)</f>
        <v>0</v>
      </c>
      <c r="BE205" s="233">
        <f>IF(AZ205=5,G205,0)</f>
        <v>0</v>
      </c>
      <c r="CA205" s="260">
        <v>1</v>
      </c>
      <c r="CB205" s="260">
        <v>1</v>
      </c>
    </row>
    <row r="206" spans="1:80" x14ac:dyDescent="0.2">
      <c r="A206" s="269"/>
      <c r="B206" s="272"/>
      <c r="C206" s="332" t="s">
        <v>354</v>
      </c>
      <c r="D206" s="333"/>
      <c r="E206" s="273">
        <v>0</v>
      </c>
      <c r="F206" s="274"/>
      <c r="G206" s="275"/>
      <c r="H206" s="276"/>
      <c r="I206" s="270"/>
      <c r="J206" s="277"/>
      <c r="K206" s="270"/>
      <c r="M206" s="271" t="s">
        <v>354</v>
      </c>
      <c r="O206" s="260"/>
    </row>
    <row r="207" spans="1:80" x14ac:dyDescent="0.2">
      <c r="A207" s="269"/>
      <c r="B207" s="272"/>
      <c r="C207" s="332" t="s">
        <v>355</v>
      </c>
      <c r="D207" s="333"/>
      <c r="E207" s="273">
        <v>38</v>
      </c>
      <c r="F207" s="274"/>
      <c r="G207" s="275"/>
      <c r="H207" s="276"/>
      <c r="I207" s="270"/>
      <c r="J207" s="277"/>
      <c r="K207" s="270"/>
      <c r="M207" s="271">
        <v>38</v>
      </c>
      <c r="O207" s="260"/>
    </row>
    <row r="208" spans="1:80" x14ac:dyDescent="0.2">
      <c r="A208" s="261">
        <v>53</v>
      </c>
      <c r="B208" s="262" t="s">
        <v>356</v>
      </c>
      <c r="C208" s="263" t="s">
        <v>357</v>
      </c>
      <c r="D208" s="264" t="s">
        <v>358</v>
      </c>
      <c r="E208" s="265">
        <v>0.1797</v>
      </c>
      <c r="F208" s="265">
        <v>20932</v>
      </c>
      <c r="G208" s="266">
        <f>E208*F208</f>
        <v>3761.4803999999999</v>
      </c>
      <c r="H208" s="267">
        <v>1</v>
      </c>
      <c r="I208" s="268">
        <f>E208*H208</f>
        <v>0.1797</v>
      </c>
      <c r="J208" s="267"/>
      <c r="K208" s="268">
        <f>E208*J208</f>
        <v>0</v>
      </c>
      <c r="O208" s="260">
        <v>2</v>
      </c>
      <c r="AA208" s="233">
        <v>3</v>
      </c>
      <c r="AB208" s="233">
        <v>1</v>
      </c>
      <c r="AC208" s="233">
        <v>13211440</v>
      </c>
      <c r="AZ208" s="233">
        <v>1</v>
      </c>
      <c r="BA208" s="233">
        <f>IF(AZ208=1,G208,0)</f>
        <v>3761.4803999999999</v>
      </c>
      <c r="BB208" s="233">
        <f>IF(AZ208=2,G208,0)</f>
        <v>0</v>
      </c>
      <c r="BC208" s="233">
        <f>IF(AZ208=3,G208,0)</f>
        <v>0</v>
      </c>
      <c r="BD208" s="233">
        <f>IF(AZ208=4,G208,0)</f>
        <v>0</v>
      </c>
      <c r="BE208" s="233">
        <f>IF(AZ208=5,G208,0)</f>
        <v>0</v>
      </c>
      <c r="CA208" s="260">
        <v>3</v>
      </c>
      <c r="CB208" s="260">
        <v>1</v>
      </c>
    </row>
    <row r="209" spans="1:80" x14ac:dyDescent="0.2">
      <c r="A209" s="269"/>
      <c r="B209" s="272"/>
      <c r="C209" s="332" t="s">
        <v>359</v>
      </c>
      <c r="D209" s="333"/>
      <c r="E209" s="273">
        <v>0.1797</v>
      </c>
      <c r="F209" s="274"/>
      <c r="G209" s="275"/>
      <c r="H209" s="276"/>
      <c r="I209" s="270"/>
      <c r="J209" s="277"/>
      <c r="K209" s="270"/>
      <c r="M209" s="271" t="s">
        <v>359</v>
      </c>
      <c r="O209" s="260"/>
    </row>
    <row r="210" spans="1:80" x14ac:dyDescent="0.2">
      <c r="A210" s="261">
        <v>54</v>
      </c>
      <c r="B210" s="262" t="s">
        <v>360</v>
      </c>
      <c r="C210" s="263" t="s">
        <v>361</v>
      </c>
      <c r="D210" s="264" t="s">
        <v>265</v>
      </c>
      <c r="E210" s="265">
        <v>0.1545</v>
      </c>
      <c r="F210" s="265">
        <v>15269</v>
      </c>
      <c r="G210" s="266">
        <f>E210*F210</f>
        <v>2359.0605</v>
      </c>
      <c r="H210" s="267">
        <v>1</v>
      </c>
      <c r="I210" s="268">
        <f>E210*H210</f>
        <v>0.1545</v>
      </c>
      <c r="J210" s="267"/>
      <c r="K210" s="268">
        <f>E210*J210</f>
        <v>0</v>
      </c>
      <c r="O210" s="260">
        <v>2</v>
      </c>
      <c r="AA210" s="233">
        <v>3</v>
      </c>
      <c r="AB210" s="233">
        <v>1</v>
      </c>
      <c r="AC210" s="233">
        <v>13331764</v>
      </c>
      <c r="AZ210" s="233">
        <v>1</v>
      </c>
      <c r="BA210" s="233">
        <f>IF(AZ210=1,G210,0)</f>
        <v>2359.0605</v>
      </c>
      <c r="BB210" s="233">
        <f>IF(AZ210=2,G210,0)</f>
        <v>0</v>
      </c>
      <c r="BC210" s="233">
        <f>IF(AZ210=3,G210,0)</f>
        <v>0</v>
      </c>
      <c r="BD210" s="233">
        <f>IF(AZ210=4,G210,0)</f>
        <v>0</v>
      </c>
      <c r="BE210" s="233">
        <f>IF(AZ210=5,G210,0)</f>
        <v>0</v>
      </c>
      <c r="CA210" s="260">
        <v>3</v>
      </c>
      <c r="CB210" s="260">
        <v>1</v>
      </c>
    </row>
    <row r="211" spans="1:80" x14ac:dyDescent="0.2">
      <c r="A211" s="269"/>
      <c r="B211" s="272"/>
      <c r="C211" s="332" t="s">
        <v>362</v>
      </c>
      <c r="D211" s="333"/>
      <c r="E211" s="273">
        <v>0.1545</v>
      </c>
      <c r="F211" s="274"/>
      <c r="G211" s="275"/>
      <c r="H211" s="276"/>
      <c r="I211" s="270"/>
      <c r="J211" s="277"/>
      <c r="K211" s="270"/>
      <c r="M211" s="271" t="s">
        <v>362</v>
      </c>
      <c r="O211" s="260"/>
    </row>
    <row r="212" spans="1:80" x14ac:dyDescent="0.2">
      <c r="A212" s="261">
        <v>55</v>
      </c>
      <c r="B212" s="262" t="s">
        <v>363</v>
      </c>
      <c r="C212" s="263" t="s">
        <v>364</v>
      </c>
      <c r="D212" s="264" t="s">
        <v>200</v>
      </c>
      <c r="E212" s="265">
        <v>276.34309999999999</v>
      </c>
      <c r="F212" s="265">
        <v>20</v>
      </c>
      <c r="G212" s="266">
        <f>E212*F212</f>
        <v>5526.8620000000001</v>
      </c>
      <c r="H212" s="267">
        <v>2.0000000000000001E-4</v>
      </c>
      <c r="I212" s="268">
        <f>E212*H212</f>
        <v>5.5268620000000004E-2</v>
      </c>
      <c r="J212" s="267"/>
      <c r="K212" s="268">
        <f>E212*J212</f>
        <v>0</v>
      </c>
      <c r="O212" s="260">
        <v>2</v>
      </c>
      <c r="AA212" s="233">
        <v>3</v>
      </c>
      <c r="AB212" s="233">
        <v>1</v>
      </c>
      <c r="AC212" s="233">
        <v>69366201</v>
      </c>
      <c r="AZ212" s="233">
        <v>1</v>
      </c>
      <c r="BA212" s="233">
        <f>IF(AZ212=1,G212,0)</f>
        <v>5526.8620000000001</v>
      </c>
      <c r="BB212" s="233">
        <f>IF(AZ212=2,G212,0)</f>
        <v>0</v>
      </c>
      <c r="BC212" s="233">
        <f>IF(AZ212=3,G212,0)</f>
        <v>0</v>
      </c>
      <c r="BD212" s="233">
        <f>IF(AZ212=4,G212,0)</f>
        <v>0</v>
      </c>
      <c r="BE212" s="233">
        <f>IF(AZ212=5,G212,0)</f>
        <v>0</v>
      </c>
      <c r="CA212" s="260">
        <v>3</v>
      </c>
      <c r="CB212" s="260">
        <v>1</v>
      </c>
    </row>
    <row r="213" spans="1:80" x14ac:dyDescent="0.2">
      <c r="A213" s="269"/>
      <c r="B213" s="272"/>
      <c r="C213" s="332" t="s">
        <v>365</v>
      </c>
      <c r="D213" s="333"/>
      <c r="E213" s="273">
        <v>276.34309999999999</v>
      </c>
      <c r="F213" s="274"/>
      <c r="G213" s="275"/>
      <c r="H213" s="276"/>
      <c r="I213" s="270"/>
      <c r="J213" s="277"/>
      <c r="K213" s="270"/>
      <c r="M213" s="271" t="s">
        <v>365</v>
      </c>
      <c r="O213" s="260"/>
    </row>
    <row r="214" spans="1:80" x14ac:dyDescent="0.2">
      <c r="A214" s="261">
        <v>56</v>
      </c>
      <c r="B214" s="262" t="s">
        <v>366</v>
      </c>
      <c r="C214" s="263" t="s">
        <v>367</v>
      </c>
      <c r="D214" s="264" t="s">
        <v>368</v>
      </c>
      <c r="E214" s="265">
        <v>6</v>
      </c>
      <c r="F214" s="265">
        <v>3200</v>
      </c>
      <c r="G214" s="266">
        <f>E214*F214</f>
        <v>19200</v>
      </c>
      <c r="H214" s="267"/>
      <c r="I214" s="268">
        <f>E214*H214</f>
        <v>0</v>
      </c>
      <c r="J214" s="267"/>
      <c r="K214" s="268">
        <f>E214*J214</f>
        <v>0</v>
      </c>
      <c r="O214" s="260">
        <v>2</v>
      </c>
      <c r="AA214" s="233">
        <v>6</v>
      </c>
      <c r="AB214" s="233">
        <v>1</v>
      </c>
      <c r="AC214" s="233">
        <v>80165191400</v>
      </c>
      <c r="AZ214" s="233">
        <v>1</v>
      </c>
      <c r="BA214" s="233">
        <f>IF(AZ214=1,G214,0)</f>
        <v>19200</v>
      </c>
      <c r="BB214" s="233">
        <f>IF(AZ214=2,G214,0)</f>
        <v>0</v>
      </c>
      <c r="BC214" s="233">
        <f>IF(AZ214=3,G214,0)</f>
        <v>0</v>
      </c>
      <c r="BD214" s="233">
        <f>IF(AZ214=4,G214,0)</f>
        <v>0</v>
      </c>
      <c r="BE214" s="233">
        <f>IF(AZ214=5,G214,0)</f>
        <v>0</v>
      </c>
      <c r="CA214" s="260">
        <v>6</v>
      </c>
      <c r="CB214" s="260">
        <v>1</v>
      </c>
    </row>
    <row r="215" spans="1:80" x14ac:dyDescent="0.2">
      <c r="A215" s="278"/>
      <c r="B215" s="279" t="s">
        <v>100</v>
      </c>
      <c r="C215" s="280" t="s">
        <v>275</v>
      </c>
      <c r="D215" s="281"/>
      <c r="E215" s="282"/>
      <c r="F215" s="283"/>
      <c r="G215" s="284">
        <f>SUM(G146:G214)</f>
        <v>317941.70510000008</v>
      </c>
      <c r="H215" s="285"/>
      <c r="I215" s="286">
        <f>SUM(I146:I214)</f>
        <v>191.34776130600005</v>
      </c>
      <c r="J215" s="285"/>
      <c r="K215" s="286">
        <f>SUM(K146:K214)</f>
        <v>0</v>
      </c>
      <c r="O215" s="260">
        <v>4</v>
      </c>
      <c r="BA215" s="287">
        <f>SUM(BA146:BA214)</f>
        <v>317941.70510000008</v>
      </c>
      <c r="BB215" s="287">
        <f>SUM(BB146:BB214)</f>
        <v>0</v>
      </c>
      <c r="BC215" s="287">
        <f>SUM(BC146:BC214)</f>
        <v>0</v>
      </c>
      <c r="BD215" s="287">
        <f>SUM(BD146:BD214)</f>
        <v>0</v>
      </c>
      <c r="BE215" s="287">
        <f>SUM(BE146:BE214)</f>
        <v>0</v>
      </c>
    </row>
    <row r="216" spans="1:80" x14ac:dyDescent="0.2">
      <c r="A216" s="250" t="s">
        <v>97</v>
      </c>
      <c r="B216" s="251" t="s">
        <v>369</v>
      </c>
      <c r="C216" s="252" t="s">
        <v>370</v>
      </c>
      <c r="D216" s="253"/>
      <c r="E216" s="254"/>
      <c r="F216" s="254"/>
      <c r="G216" s="255"/>
      <c r="H216" s="256"/>
      <c r="I216" s="257"/>
      <c r="J216" s="258"/>
      <c r="K216" s="259"/>
      <c r="O216" s="260">
        <v>1</v>
      </c>
    </row>
    <row r="217" spans="1:80" x14ac:dyDescent="0.2">
      <c r="A217" s="261">
        <v>57</v>
      </c>
      <c r="B217" s="262" t="s">
        <v>372</v>
      </c>
      <c r="C217" s="263" t="s">
        <v>373</v>
      </c>
      <c r="D217" s="264" t="s">
        <v>155</v>
      </c>
      <c r="E217" s="265">
        <v>41.824599999999997</v>
      </c>
      <c r="F217" s="265">
        <v>1198</v>
      </c>
      <c r="G217" s="266">
        <f>E217*F217</f>
        <v>50105.870799999997</v>
      </c>
      <c r="H217" s="267">
        <v>1.665</v>
      </c>
      <c r="I217" s="268">
        <f>E217*H217</f>
        <v>69.637958999999995</v>
      </c>
      <c r="J217" s="267">
        <v>0</v>
      </c>
      <c r="K217" s="268">
        <f>E217*J217</f>
        <v>0</v>
      </c>
      <c r="O217" s="260">
        <v>2</v>
      </c>
      <c r="AA217" s="233">
        <v>1</v>
      </c>
      <c r="AB217" s="233">
        <v>1</v>
      </c>
      <c r="AC217" s="233">
        <v>1</v>
      </c>
      <c r="AZ217" s="233">
        <v>1</v>
      </c>
      <c r="BA217" s="233">
        <f>IF(AZ217=1,G217,0)</f>
        <v>50105.870799999997</v>
      </c>
      <c r="BB217" s="233">
        <f>IF(AZ217=2,G217,0)</f>
        <v>0</v>
      </c>
      <c r="BC217" s="233">
        <f>IF(AZ217=3,G217,0)</f>
        <v>0</v>
      </c>
      <c r="BD217" s="233">
        <f>IF(AZ217=4,G217,0)</f>
        <v>0</v>
      </c>
      <c r="BE217" s="233">
        <f>IF(AZ217=5,G217,0)</f>
        <v>0</v>
      </c>
      <c r="CA217" s="260">
        <v>1</v>
      </c>
      <c r="CB217" s="260">
        <v>1</v>
      </c>
    </row>
    <row r="218" spans="1:80" x14ac:dyDescent="0.2">
      <c r="A218" s="269"/>
      <c r="B218" s="272"/>
      <c r="C218" s="332" t="s">
        <v>374</v>
      </c>
      <c r="D218" s="333"/>
      <c r="E218" s="273">
        <v>0</v>
      </c>
      <c r="F218" s="274"/>
      <c r="G218" s="275"/>
      <c r="H218" s="276"/>
      <c r="I218" s="270"/>
      <c r="J218" s="277"/>
      <c r="K218" s="270"/>
      <c r="M218" s="271" t="s">
        <v>374</v>
      </c>
      <c r="O218" s="260"/>
    </row>
    <row r="219" spans="1:80" x14ac:dyDescent="0.2">
      <c r="A219" s="269"/>
      <c r="B219" s="272"/>
      <c r="C219" s="332" t="s">
        <v>375</v>
      </c>
      <c r="D219" s="333"/>
      <c r="E219" s="273">
        <v>38.216799999999999</v>
      </c>
      <c r="F219" s="274"/>
      <c r="G219" s="275"/>
      <c r="H219" s="276"/>
      <c r="I219" s="270"/>
      <c r="J219" s="277"/>
      <c r="K219" s="270"/>
      <c r="M219" s="271" t="s">
        <v>375</v>
      </c>
      <c r="O219" s="260"/>
    </row>
    <row r="220" spans="1:80" x14ac:dyDescent="0.2">
      <c r="A220" s="269"/>
      <c r="B220" s="272"/>
      <c r="C220" s="332" t="s">
        <v>376</v>
      </c>
      <c r="D220" s="333"/>
      <c r="E220" s="273">
        <v>3.6078999999999999</v>
      </c>
      <c r="F220" s="274"/>
      <c r="G220" s="275"/>
      <c r="H220" s="276"/>
      <c r="I220" s="270"/>
      <c r="J220" s="277"/>
      <c r="K220" s="270"/>
      <c r="M220" s="271" t="s">
        <v>376</v>
      </c>
      <c r="O220" s="260"/>
    </row>
    <row r="221" spans="1:80" x14ac:dyDescent="0.2">
      <c r="A221" s="261">
        <v>58</v>
      </c>
      <c r="B221" s="262" t="s">
        <v>377</v>
      </c>
      <c r="C221" s="263" t="s">
        <v>378</v>
      </c>
      <c r="D221" s="264" t="s">
        <v>379</v>
      </c>
      <c r="E221" s="265">
        <v>54.45</v>
      </c>
      <c r="F221" s="265">
        <v>49</v>
      </c>
      <c r="G221" s="266">
        <f>E221*F221</f>
        <v>2668.05</v>
      </c>
      <c r="H221" s="267">
        <v>4.8999999999999998E-4</v>
      </c>
      <c r="I221" s="268">
        <f>E221*H221</f>
        <v>2.6680499999999999E-2</v>
      </c>
      <c r="J221" s="267">
        <v>0</v>
      </c>
      <c r="K221" s="268">
        <f>E221*J221</f>
        <v>0</v>
      </c>
      <c r="O221" s="260">
        <v>2</v>
      </c>
      <c r="AA221" s="233">
        <v>1</v>
      </c>
      <c r="AB221" s="233">
        <v>1</v>
      </c>
      <c r="AC221" s="233">
        <v>1</v>
      </c>
      <c r="AZ221" s="233">
        <v>1</v>
      </c>
      <c r="BA221" s="233">
        <f>IF(AZ221=1,G221,0)</f>
        <v>2668.05</v>
      </c>
      <c r="BB221" s="233">
        <f>IF(AZ221=2,G221,0)</f>
        <v>0</v>
      </c>
      <c r="BC221" s="233">
        <f>IF(AZ221=3,G221,0)</f>
        <v>0</v>
      </c>
      <c r="BD221" s="233">
        <f>IF(AZ221=4,G221,0)</f>
        <v>0</v>
      </c>
      <c r="BE221" s="233">
        <f>IF(AZ221=5,G221,0)</f>
        <v>0</v>
      </c>
      <c r="CA221" s="260">
        <v>1</v>
      </c>
      <c r="CB221" s="260">
        <v>1</v>
      </c>
    </row>
    <row r="222" spans="1:80" x14ac:dyDescent="0.2">
      <c r="A222" s="269"/>
      <c r="B222" s="272"/>
      <c r="C222" s="332" t="s">
        <v>380</v>
      </c>
      <c r="D222" s="333"/>
      <c r="E222" s="273">
        <v>0</v>
      </c>
      <c r="F222" s="274"/>
      <c r="G222" s="275"/>
      <c r="H222" s="276"/>
      <c r="I222" s="270"/>
      <c r="J222" s="277"/>
      <c r="K222" s="270"/>
      <c r="M222" s="271" t="s">
        <v>380</v>
      </c>
      <c r="O222" s="260"/>
    </row>
    <row r="223" spans="1:80" x14ac:dyDescent="0.2">
      <c r="A223" s="269"/>
      <c r="B223" s="272"/>
      <c r="C223" s="332" t="s">
        <v>381</v>
      </c>
      <c r="D223" s="333"/>
      <c r="E223" s="273">
        <v>54.45</v>
      </c>
      <c r="F223" s="274"/>
      <c r="G223" s="275"/>
      <c r="H223" s="276"/>
      <c r="I223" s="270"/>
      <c r="J223" s="277"/>
      <c r="K223" s="270"/>
      <c r="M223" s="271" t="s">
        <v>381</v>
      </c>
      <c r="O223" s="260"/>
    </row>
    <row r="224" spans="1:80" x14ac:dyDescent="0.2">
      <c r="A224" s="261">
        <v>59</v>
      </c>
      <c r="B224" s="262" t="s">
        <v>276</v>
      </c>
      <c r="C224" s="263" t="s">
        <v>277</v>
      </c>
      <c r="D224" s="264" t="s">
        <v>200</v>
      </c>
      <c r="E224" s="265">
        <v>136.29750000000001</v>
      </c>
      <c r="F224" s="265">
        <v>23</v>
      </c>
      <c r="G224" s="266">
        <f>E224*F224</f>
        <v>3134.8425000000002</v>
      </c>
      <c r="H224" s="267">
        <v>4.0000000000000003E-5</v>
      </c>
      <c r="I224" s="268">
        <f>E224*H224</f>
        <v>5.4519000000000008E-3</v>
      </c>
      <c r="J224" s="267">
        <v>0</v>
      </c>
      <c r="K224" s="268">
        <f>E224*J224</f>
        <v>0</v>
      </c>
      <c r="O224" s="260">
        <v>2</v>
      </c>
      <c r="AA224" s="233">
        <v>1</v>
      </c>
      <c r="AB224" s="233">
        <v>1</v>
      </c>
      <c r="AC224" s="233">
        <v>1</v>
      </c>
      <c r="AZ224" s="233">
        <v>1</v>
      </c>
      <c r="BA224" s="233">
        <f>IF(AZ224=1,G224,0)</f>
        <v>3134.8425000000002</v>
      </c>
      <c r="BB224" s="233">
        <f>IF(AZ224=2,G224,0)</f>
        <v>0</v>
      </c>
      <c r="BC224" s="233">
        <f>IF(AZ224=3,G224,0)</f>
        <v>0</v>
      </c>
      <c r="BD224" s="233">
        <f>IF(AZ224=4,G224,0)</f>
        <v>0</v>
      </c>
      <c r="BE224" s="233">
        <f>IF(AZ224=5,G224,0)</f>
        <v>0</v>
      </c>
      <c r="CA224" s="260">
        <v>1</v>
      </c>
      <c r="CB224" s="260">
        <v>1</v>
      </c>
    </row>
    <row r="225" spans="1:80" x14ac:dyDescent="0.2">
      <c r="A225" s="269"/>
      <c r="B225" s="272"/>
      <c r="C225" s="332" t="s">
        <v>382</v>
      </c>
      <c r="D225" s="333"/>
      <c r="E225" s="273">
        <v>0</v>
      </c>
      <c r="F225" s="274"/>
      <c r="G225" s="275"/>
      <c r="H225" s="276"/>
      <c r="I225" s="270"/>
      <c r="J225" s="277"/>
      <c r="K225" s="270"/>
      <c r="M225" s="271" t="s">
        <v>382</v>
      </c>
      <c r="O225" s="260"/>
    </row>
    <row r="226" spans="1:80" x14ac:dyDescent="0.2">
      <c r="A226" s="269"/>
      <c r="B226" s="272"/>
      <c r="C226" s="332" t="s">
        <v>383</v>
      </c>
      <c r="D226" s="333"/>
      <c r="E226" s="273">
        <v>136.29750000000001</v>
      </c>
      <c r="F226" s="274"/>
      <c r="G226" s="275"/>
      <c r="H226" s="276"/>
      <c r="I226" s="270"/>
      <c r="J226" s="277"/>
      <c r="K226" s="270"/>
      <c r="M226" s="271" t="s">
        <v>383</v>
      </c>
      <c r="O226" s="260"/>
    </row>
    <row r="227" spans="1:80" x14ac:dyDescent="0.2">
      <c r="A227" s="261">
        <v>60</v>
      </c>
      <c r="B227" s="262" t="s">
        <v>384</v>
      </c>
      <c r="C227" s="263" t="s">
        <v>385</v>
      </c>
      <c r="D227" s="264" t="s">
        <v>155</v>
      </c>
      <c r="E227" s="265">
        <v>6.2750000000000004</v>
      </c>
      <c r="F227" s="265">
        <v>380</v>
      </c>
      <c r="G227" s="266">
        <f>E227*F227</f>
        <v>2384.5</v>
      </c>
      <c r="H227" s="267">
        <v>0</v>
      </c>
      <c r="I227" s="268">
        <f>E227*H227</f>
        <v>0</v>
      </c>
      <c r="J227" s="267">
        <v>0</v>
      </c>
      <c r="K227" s="268">
        <f>E227*J227</f>
        <v>0</v>
      </c>
      <c r="O227" s="260">
        <v>2</v>
      </c>
      <c r="AA227" s="233">
        <v>1</v>
      </c>
      <c r="AB227" s="233">
        <v>1</v>
      </c>
      <c r="AC227" s="233">
        <v>1</v>
      </c>
      <c r="AZ227" s="233">
        <v>1</v>
      </c>
      <c r="BA227" s="233">
        <f>IF(AZ227=1,G227,0)</f>
        <v>2384.5</v>
      </c>
      <c r="BB227" s="233">
        <f>IF(AZ227=2,G227,0)</f>
        <v>0</v>
      </c>
      <c r="BC227" s="233">
        <f>IF(AZ227=3,G227,0)</f>
        <v>0</v>
      </c>
      <c r="BD227" s="233">
        <f>IF(AZ227=4,G227,0)</f>
        <v>0</v>
      </c>
      <c r="BE227" s="233">
        <f>IF(AZ227=5,G227,0)</f>
        <v>0</v>
      </c>
      <c r="CA227" s="260">
        <v>1</v>
      </c>
      <c r="CB227" s="260">
        <v>1</v>
      </c>
    </row>
    <row r="228" spans="1:80" x14ac:dyDescent="0.2">
      <c r="A228" s="269"/>
      <c r="B228" s="272"/>
      <c r="C228" s="332" t="s">
        <v>386</v>
      </c>
      <c r="D228" s="333"/>
      <c r="E228" s="273">
        <v>0</v>
      </c>
      <c r="F228" s="274"/>
      <c r="G228" s="275"/>
      <c r="H228" s="276"/>
      <c r="I228" s="270"/>
      <c r="J228" s="277"/>
      <c r="K228" s="270"/>
      <c r="M228" s="271" t="s">
        <v>386</v>
      </c>
      <c r="O228" s="260"/>
    </row>
    <row r="229" spans="1:80" x14ac:dyDescent="0.2">
      <c r="A229" s="269"/>
      <c r="B229" s="272"/>
      <c r="C229" s="332" t="s">
        <v>387</v>
      </c>
      <c r="D229" s="333"/>
      <c r="E229" s="273">
        <v>6.2750000000000004</v>
      </c>
      <c r="F229" s="274"/>
      <c r="G229" s="275"/>
      <c r="H229" s="276"/>
      <c r="I229" s="270"/>
      <c r="J229" s="277"/>
      <c r="K229" s="270"/>
      <c r="M229" s="271" t="s">
        <v>387</v>
      </c>
      <c r="O229" s="260"/>
    </row>
    <row r="230" spans="1:80" x14ac:dyDescent="0.2">
      <c r="A230" s="261">
        <v>61</v>
      </c>
      <c r="B230" s="262" t="s">
        <v>388</v>
      </c>
      <c r="C230" s="263" t="s">
        <v>389</v>
      </c>
      <c r="D230" s="264" t="s">
        <v>200</v>
      </c>
      <c r="E230" s="265">
        <v>22.522500000000001</v>
      </c>
      <c r="F230" s="265">
        <v>306</v>
      </c>
      <c r="G230" s="266">
        <f>E230*F230</f>
        <v>6891.8850000000002</v>
      </c>
      <c r="H230" s="267">
        <v>0.16</v>
      </c>
      <c r="I230" s="268">
        <f>E230*H230</f>
        <v>3.6036000000000001</v>
      </c>
      <c r="J230" s="267">
        <v>0</v>
      </c>
      <c r="K230" s="268">
        <f>E230*J230</f>
        <v>0</v>
      </c>
      <c r="O230" s="260">
        <v>2</v>
      </c>
      <c r="AA230" s="233">
        <v>1</v>
      </c>
      <c r="AB230" s="233">
        <v>1</v>
      </c>
      <c r="AC230" s="233">
        <v>1</v>
      </c>
      <c r="AZ230" s="233">
        <v>1</v>
      </c>
      <c r="BA230" s="233">
        <f>IF(AZ230=1,G230,0)</f>
        <v>6891.8850000000002</v>
      </c>
      <c r="BB230" s="233">
        <f>IF(AZ230=2,G230,0)</f>
        <v>0</v>
      </c>
      <c r="BC230" s="233">
        <f>IF(AZ230=3,G230,0)</f>
        <v>0</v>
      </c>
      <c r="BD230" s="233">
        <f>IF(AZ230=4,G230,0)</f>
        <v>0</v>
      </c>
      <c r="BE230" s="233">
        <f>IF(AZ230=5,G230,0)</f>
        <v>0</v>
      </c>
      <c r="CA230" s="260">
        <v>1</v>
      </c>
      <c r="CB230" s="260">
        <v>1</v>
      </c>
    </row>
    <row r="231" spans="1:80" x14ac:dyDescent="0.2">
      <c r="A231" s="269"/>
      <c r="B231" s="272"/>
      <c r="C231" s="332" t="s">
        <v>390</v>
      </c>
      <c r="D231" s="333"/>
      <c r="E231" s="273">
        <v>0</v>
      </c>
      <c r="F231" s="274"/>
      <c r="G231" s="275"/>
      <c r="H231" s="276"/>
      <c r="I231" s="270"/>
      <c r="J231" s="277"/>
      <c r="K231" s="270"/>
      <c r="M231" s="271" t="s">
        <v>390</v>
      </c>
      <c r="O231" s="260"/>
    </row>
    <row r="232" spans="1:80" x14ac:dyDescent="0.2">
      <c r="A232" s="269"/>
      <c r="B232" s="272"/>
      <c r="C232" s="332" t="s">
        <v>391</v>
      </c>
      <c r="D232" s="333"/>
      <c r="E232" s="273">
        <v>22.522500000000001</v>
      </c>
      <c r="F232" s="274"/>
      <c r="G232" s="275"/>
      <c r="H232" s="276"/>
      <c r="I232" s="270"/>
      <c r="J232" s="277"/>
      <c r="K232" s="270"/>
      <c r="M232" s="271" t="s">
        <v>391</v>
      </c>
      <c r="O232" s="260"/>
    </row>
    <row r="233" spans="1:80" x14ac:dyDescent="0.2">
      <c r="A233" s="261">
        <v>62</v>
      </c>
      <c r="B233" s="262" t="s">
        <v>344</v>
      </c>
      <c r="C233" s="263" t="s">
        <v>345</v>
      </c>
      <c r="D233" s="264" t="s">
        <v>200</v>
      </c>
      <c r="E233" s="265">
        <v>81.680000000000007</v>
      </c>
      <c r="F233" s="265">
        <v>104</v>
      </c>
      <c r="G233" s="266">
        <f>E233*F233</f>
        <v>8494.7200000000012</v>
      </c>
      <c r="H233" s="267">
        <v>2.3000000000000001E-4</v>
      </c>
      <c r="I233" s="268">
        <f>E233*H233</f>
        <v>1.8786400000000002E-2</v>
      </c>
      <c r="J233" s="267">
        <v>0</v>
      </c>
      <c r="K233" s="268">
        <f>E233*J233</f>
        <v>0</v>
      </c>
      <c r="O233" s="260">
        <v>2</v>
      </c>
      <c r="AA233" s="233">
        <v>1</v>
      </c>
      <c r="AB233" s="233">
        <v>7</v>
      </c>
      <c r="AC233" s="233">
        <v>7</v>
      </c>
      <c r="AZ233" s="233">
        <v>1</v>
      </c>
      <c r="BA233" s="233">
        <f>IF(AZ233=1,G233,0)</f>
        <v>8494.7200000000012</v>
      </c>
      <c r="BB233" s="233">
        <f>IF(AZ233=2,G233,0)</f>
        <v>0</v>
      </c>
      <c r="BC233" s="233">
        <f>IF(AZ233=3,G233,0)</f>
        <v>0</v>
      </c>
      <c r="BD233" s="233">
        <f>IF(AZ233=4,G233,0)</f>
        <v>0</v>
      </c>
      <c r="BE233" s="233">
        <f>IF(AZ233=5,G233,0)</f>
        <v>0</v>
      </c>
      <c r="CA233" s="260">
        <v>1</v>
      </c>
      <c r="CB233" s="260">
        <v>7</v>
      </c>
    </row>
    <row r="234" spans="1:80" x14ac:dyDescent="0.2">
      <c r="A234" s="269"/>
      <c r="B234" s="272"/>
      <c r="C234" s="332" t="s">
        <v>392</v>
      </c>
      <c r="D234" s="333"/>
      <c r="E234" s="273">
        <v>0</v>
      </c>
      <c r="F234" s="274"/>
      <c r="G234" s="275"/>
      <c r="H234" s="276"/>
      <c r="I234" s="270"/>
      <c r="J234" s="277"/>
      <c r="K234" s="270"/>
      <c r="M234" s="271" t="s">
        <v>392</v>
      </c>
      <c r="O234" s="260"/>
    </row>
    <row r="235" spans="1:80" x14ac:dyDescent="0.2">
      <c r="A235" s="269"/>
      <c r="B235" s="272"/>
      <c r="C235" s="332" t="s">
        <v>393</v>
      </c>
      <c r="D235" s="333"/>
      <c r="E235" s="273">
        <v>81.680000000000007</v>
      </c>
      <c r="F235" s="274"/>
      <c r="G235" s="275"/>
      <c r="H235" s="276"/>
      <c r="I235" s="270"/>
      <c r="J235" s="277"/>
      <c r="K235" s="270"/>
      <c r="M235" s="271" t="s">
        <v>393</v>
      </c>
      <c r="O235" s="260"/>
    </row>
    <row r="236" spans="1:80" ht="22.5" x14ac:dyDescent="0.2">
      <c r="A236" s="261">
        <v>63</v>
      </c>
      <c r="B236" s="262" t="s">
        <v>394</v>
      </c>
      <c r="C236" s="263" t="s">
        <v>395</v>
      </c>
      <c r="D236" s="264" t="s">
        <v>379</v>
      </c>
      <c r="E236" s="265">
        <v>51.05</v>
      </c>
      <c r="F236" s="265">
        <v>154</v>
      </c>
      <c r="G236" s="266">
        <f>E236*F236</f>
        <v>7861.7</v>
      </c>
      <c r="H236" s="267">
        <v>5.2999999999999998E-4</v>
      </c>
      <c r="I236" s="268">
        <f>E236*H236</f>
        <v>2.7056499999999997E-2</v>
      </c>
      <c r="J236" s="267">
        <v>0</v>
      </c>
      <c r="K236" s="268">
        <f>E236*J236</f>
        <v>0</v>
      </c>
      <c r="O236" s="260">
        <v>2</v>
      </c>
      <c r="AA236" s="233">
        <v>1</v>
      </c>
      <c r="AB236" s="233">
        <v>7</v>
      </c>
      <c r="AC236" s="233">
        <v>7</v>
      </c>
      <c r="AZ236" s="233">
        <v>1</v>
      </c>
      <c r="BA236" s="233">
        <f>IF(AZ236=1,G236,0)</f>
        <v>7861.7</v>
      </c>
      <c r="BB236" s="233">
        <f>IF(AZ236=2,G236,0)</f>
        <v>0</v>
      </c>
      <c r="BC236" s="233">
        <f>IF(AZ236=3,G236,0)</f>
        <v>0</v>
      </c>
      <c r="BD236" s="233">
        <f>IF(AZ236=4,G236,0)</f>
        <v>0</v>
      </c>
      <c r="BE236" s="233">
        <f>IF(AZ236=5,G236,0)</f>
        <v>0</v>
      </c>
      <c r="CA236" s="260">
        <v>1</v>
      </c>
      <c r="CB236" s="260">
        <v>7</v>
      </c>
    </row>
    <row r="237" spans="1:80" x14ac:dyDescent="0.2">
      <c r="A237" s="269"/>
      <c r="B237" s="272"/>
      <c r="C237" s="332" t="s">
        <v>396</v>
      </c>
      <c r="D237" s="333"/>
      <c r="E237" s="273">
        <v>51.05</v>
      </c>
      <c r="F237" s="274"/>
      <c r="G237" s="275"/>
      <c r="H237" s="276"/>
      <c r="I237" s="270"/>
      <c r="J237" s="277"/>
      <c r="K237" s="270"/>
      <c r="M237" s="271" t="s">
        <v>396</v>
      </c>
      <c r="O237" s="260"/>
    </row>
    <row r="238" spans="1:80" x14ac:dyDescent="0.2">
      <c r="A238" s="261">
        <v>64</v>
      </c>
      <c r="B238" s="262" t="s">
        <v>397</v>
      </c>
      <c r="C238" s="263" t="s">
        <v>398</v>
      </c>
      <c r="D238" s="264" t="s">
        <v>379</v>
      </c>
      <c r="E238" s="265">
        <v>50.2</v>
      </c>
      <c r="F238" s="265">
        <v>147</v>
      </c>
      <c r="G238" s="266">
        <f>E238*F238</f>
        <v>7379.4000000000005</v>
      </c>
      <c r="H238" s="267">
        <v>0.10249999999999999</v>
      </c>
      <c r="I238" s="268">
        <f>E238*H238</f>
        <v>5.1455000000000002</v>
      </c>
      <c r="J238" s="267">
        <v>0</v>
      </c>
      <c r="K238" s="268">
        <f>E238*J238</f>
        <v>0</v>
      </c>
      <c r="O238" s="260">
        <v>2</v>
      </c>
      <c r="AA238" s="233">
        <v>1</v>
      </c>
      <c r="AB238" s="233">
        <v>1</v>
      </c>
      <c r="AC238" s="233">
        <v>1</v>
      </c>
      <c r="AZ238" s="233">
        <v>1</v>
      </c>
      <c r="BA238" s="233">
        <f>IF(AZ238=1,G238,0)</f>
        <v>7379.4000000000005</v>
      </c>
      <c r="BB238" s="233">
        <f>IF(AZ238=2,G238,0)</f>
        <v>0</v>
      </c>
      <c r="BC238" s="233">
        <f>IF(AZ238=3,G238,0)</f>
        <v>0</v>
      </c>
      <c r="BD238" s="233">
        <f>IF(AZ238=4,G238,0)</f>
        <v>0</v>
      </c>
      <c r="BE238" s="233">
        <f>IF(AZ238=5,G238,0)</f>
        <v>0</v>
      </c>
      <c r="CA238" s="260">
        <v>1</v>
      </c>
      <c r="CB238" s="260">
        <v>1</v>
      </c>
    </row>
    <row r="239" spans="1:80" x14ac:dyDescent="0.2">
      <c r="A239" s="269"/>
      <c r="B239" s="272"/>
      <c r="C239" s="332" t="s">
        <v>399</v>
      </c>
      <c r="D239" s="333"/>
      <c r="E239" s="273">
        <v>0</v>
      </c>
      <c r="F239" s="274"/>
      <c r="G239" s="275"/>
      <c r="H239" s="276"/>
      <c r="I239" s="270"/>
      <c r="J239" s="277"/>
      <c r="K239" s="270"/>
      <c r="M239" s="271" t="s">
        <v>399</v>
      </c>
      <c r="O239" s="260"/>
    </row>
    <row r="240" spans="1:80" x14ac:dyDescent="0.2">
      <c r="A240" s="269"/>
      <c r="B240" s="272"/>
      <c r="C240" s="332" t="s">
        <v>400</v>
      </c>
      <c r="D240" s="333"/>
      <c r="E240" s="273">
        <v>50.2</v>
      </c>
      <c r="F240" s="274"/>
      <c r="G240" s="275"/>
      <c r="H240" s="276"/>
      <c r="I240" s="270"/>
      <c r="J240" s="277"/>
      <c r="K240" s="270"/>
      <c r="M240" s="271" t="s">
        <v>400</v>
      </c>
      <c r="O240" s="260"/>
    </row>
    <row r="241" spans="1:80" x14ac:dyDescent="0.2">
      <c r="A241" s="261">
        <v>65</v>
      </c>
      <c r="B241" s="262" t="s">
        <v>401</v>
      </c>
      <c r="C241" s="263" t="s">
        <v>402</v>
      </c>
      <c r="D241" s="264" t="s">
        <v>322</v>
      </c>
      <c r="E241" s="265">
        <v>1</v>
      </c>
      <c r="F241" s="265">
        <v>2750</v>
      </c>
      <c r="G241" s="266">
        <f>E241*F241</f>
        <v>2750</v>
      </c>
      <c r="H241" s="267">
        <v>0</v>
      </c>
      <c r="I241" s="268">
        <f>E241*H241</f>
        <v>0</v>
      </c>
      <c r="J241" s="267"/>
      <c r="K241" s="268">
        <f>E241*J241</f>
        <v>0</v>
      </c>
      <c r="O241" s="260">
        <v>2</v>
      </c>
      <c r="AA241" s="233">
        <v>12</v>
      </c>
      <c r="AB241" s="233">
        <v>0</v>
      </c>
      <c r="AC241" s="233">
        <v>441</v>
      </c>
      <c r="AZ241" s="233">
        <v>1</v>
      </c>
      <c r="BA241" s="233">
        <f>IF(AZ241=1,G241,0)</f>
        <v>2750</v>
      </c>
      <c r="BB241" s="233">
        <f>IF(AZ241=2,G241,0)</f>
        <v>0</v>
      </c>
      <c r="BC241" s="233">
        <f>IF(AZ241=3,G241,0)</f>
        <v>0</v>
      </c>
      <c r="BD241" s="233">
        <f>IF(AZ241=4,G241,0)</f>
        <v>0</v>
      </c>
      <c r="BE241" s="233">
        <f>IF(AZ241=5,G241,0)</f>
        <v>0</v>
      </c>
      <c r="CA241" s="260">
        <v>12</v>
      </c>
      <c r="CB241" s="260">
        <v>0</v>
      </c>
    </row>
    <row r="242" spans="1:80" x14ac:dyDescent="0.2">
      <c r="A242" s="261">
        <v>66</v>
      </c>
      <c r="B242" s="262" t="s">
        <v>403</v>
      </c>
      <c r="C242" s="263" t="s">
        <v>404</v>
      </c>
      <c r="D242" s="264" t="s">
        <v>322</v>
      </c>
      <c r="E242" s="265">
        <v>50.701999999999998</v>
      </c>
      <c r="F242" s="265">
        <v>78</v>
      </c>
      <c r="G242" s="266">
        <f>E242*F242</f>
        <v>3954.7559999999999</v>
      </c>
      <c r="H242" s="267">
        <v>2.7E-2</v>
      </c>
      <c r="I242" s="268">
        <f>E242*H242</f>
        <v>1.368954</v>
      </c>
      <c r="J242" s="267"/>
      <c r="K242" s="268">
        <f>E242*J242</f>
        <v>0</v>
      </c>
      <c r="O242" s="260">
        <v>2</v>
      </c>
      <c r="AA242" s="233">
        <v>3</v>
      </c>
      <c r="AB242" s="233">
        <v>1</v>
      </c>
      <c r="AC242" s="233">
        <v>59217330</v>
      </c>
      <c r="AZ242" s="233">
        <v>1</v>
      </c>
      <c r="BA242" s="233">
        <f>IF(AZ242=1,G242,0)</f>
        <v>3954.7559999999999</v>
      </c>
      <c r="BB242" s="233">
        <f>IF(AZ242=2,G242,0)</f>
        <v>0</v>
      </c>
      <c r="BC242" s="233">
        <f>IF(AZ242=3,G242,0)</f>
        <v>0</v>
      </c>
      <c r="BD242" s="233">
        <f>IF(AZ242=4,G242,0)</f>
        <v>0</v>
      </c>
      <c r="BE242" s="233">
        <f>IF(AZ242=5,G242,0)</f>
        <v>0</v>
      </c>
      <c r="CA242" s="260">
        <v>3</v>
      </c>
      <c r="CB242" s="260">
        <v>1</v>
      </c>
    </row>
    <row r="243" spans="1:80" x14ac:dyDescent="0.2">
      <c r="A243" s="269"/>
      <c r="B243" s="272"/>
      <c r="C243" s="332" t="s">
        <v>405</v>
      </c>
      <c r="D243" s="333"/>
      <c r="E243" s="273">
        <v>50.701999999999998</v>
      </c>
      <c r="F243" s="274"/>
      <c r="G243" s="275"/>
      <c r="H243" s="276"/>
      <c r="I243" s="270"/>
      <c r="J243" s="277"/>
      <c r="K243" s="270"/>
      <c r="M243" s="271" t="s">
        <v>405</v>
      </c>
      <c r="O243" s="260"/>
    </row>
    <row r="244" spans="1:80" x14ac:dyDescent="0.2">
      <c r="A244" s="261">
        <v>67</v>
      </c>
      <c r="B244" s="262" t="s">
        <v>363</v>
      </c>
      <c r="C244" s="263" t="s">
        <v>364</v>
      </c>
      <c r="D244" s="264" t="s">
        <v>200</v>
      </c>
      <c r="E244" s="265">
        <v>149.9273</v>
      </c>
      <c r="F244" s="265">
        <v>17</v>
      </c>
      <c r="G244" s="266">
        <f>E244*F244</f>
        <v>2548.7640999999999</v>
      </c>
      <c r="H244" s="267">
        <v>2.0000000000000001E-4</v>
      </c>
      <c r="I244" s="268">
        <f>E244*H244</f>
        <v>2.9985460000000002E-2</v>
      </c>
      <c r="J244" s="267"/>
      <c r="K244" s="268">
        <f>E244*J244</f>
        <v>0</v>
      </c>
      <c r="O244" s="260">
        <v>2</v>
      </c>
      <c r="AA244" s="233">
        <v>3</v>
      </c>
      <c r="AB244" s="233">
        <v>1</v>
      </c>
      <c r="AC244" s="233">
        <v>69366201</v>
      </c>
      <c r="AZ244" s="233">
        <v>1</v>
      </c>
      <c r="BA244" s="233">
        <f>IF(AZ244=1,G244,0)</f>
        <v>2548.7640999999999</v>
      </c>
      <c r="BB244" s="233">
        <f>IF(AZ244=2,G244,0)</f>
        <v>0</v>
      </c>
      <c r="BC244" s="233">
        <f>IF(AZ244=3,G244,0)</f>
        <v>0</v>
      </c>
      <c r="BD244" s="233">
        <f>IF(AZ244=4,G244,0)</f>
        <v>0</v>
      </c>
      <c r="BE244" s="233">
        <f>IF(AZ244=5,G244,0)</f>
        <v>0</v>
      </c>
      <c r="CA244" s="260">
        <v>3</v>
      </c>
      <c r="CB244" s="260">
        <v>1</v>
      </c>
    </row>
    <row r="245" spans="1:80" x14ac:dyDescent="0.2">
      <c r="A245" s="269"/>
      <c r="B245" s="272"/>
      <c r="C245" s="332" t="s">
        <v>406</v>
      </c>
      <c r="D245" s="333"/>
      <c r="E245" s="273">
        <v>149.9273</v>
      </c>
      <c r="F245" s="274"/>
      <c r="G245" s="275"/>
      <c r="H245" s="276"/>
      <c r="I245" s="270"/>
      <c r="J245" s="277"/>
      <c r="K245" s="270"/>
      <c r="M245" s="271" t="s">
        <v>406</v>
      </c>
      <c r="O245" s="260"/>
    </row>
    <row r="246" spans="1:80" x14ac:dyDescent="0.2">
      <c r="A246" s="278"/>
      <c r="B246" s="279" t="s">
        <v>100</v>
      </c>
      <c r="C246" s="280" t="s">
        <v>371</v>
      </c>
      <c r="D246" s="281"/>
      <c r="E246" s="282"/>
      <c r="F246" s="283"/>
      <c r="G246" s="284">
        <f>SUM(G216:G245)</f>
        <v>98174.488399999987</v>
      </c>
      <c r="H246" s="285"/>
      <c r="I246" s="286">
        <f>SUM(I216:I245)</f>
        <v>79.863973759999993</v>
      </c>
      <c r="J246" s="285"/>
      <c r="K246" s="286">
        <f>SUM(K216:K245)</f>
        <v>0</v>
      </c>
      <c r="O246" s="260">
        <v>4</v>
      </c>
      <c r="BA246" s="287">
        <f>SUM(BA216:BA245)</f>
        <v>98174.488399999987</v>
      </c>
      <c r="BB246" s="287">
        <f>SUM(BB216:BB245)</f>
        <v>0</v>
      </c>
      <c r="BC246" s="287">
        <f>SUM(BC216:BC245)</f>
        <v>0</v>
      </c>
      <c r="BD246" s="287">
        <f>SUM(BD216:BD245)</f>
        <v>0</v>
      </c>
      <c r="BE246" s="287">
        <f>SUM(BE216:BE245)</f>
        <v>0</v>
      </c>
    </row>
    <row r="247" spans="1:80" x14ac:dyDescent="0.2">
      <c r="A247" s="250" t="s">
        <v>97</v>
      </c>
      <c r="B247" s="251" t="s">
        <v>407</v>
      </c>
      <c r="C247" s="252" t="s">
        <v>408</v>
      </c>
      <c r="D247" s="253"/>
      <c r="E247" s="254"/>
      <c r="F247" s="254"/>
      <c r="G247" s="255"/>
      <c r="H247" s="256"/>
      <c r="I247" s="257"/>
      <c r="J247" s="258"/>
      <c r="K247" s="259"/>
      <c r="O247" s="260">
        <v>1</v>
      </c>
    </row>
    <row r="248" spans="1:80" ht="22.5" x14ac:dyDescent="0.2">
      <c r="A248" s="261">
        <v>68</v>
      </c>
      <c r="B248" s="262" t="s">
        <v>410</v>
      </c>
      <c r="C248" s="263" t="s">
        <v>411</v>
      </c>
      <c r="D248" s="264" t="s">
        <v>155</v>
      </c>
      <c r="E248" s="265">
        <v>8.5678999999999998</v>
      </c>
      <c r="F248" s="265">
        <v>5649</v>
      </c>
      <c r="G248" s="266">
        <f>E248*F248</f>
        <v>48400.0671</v>
      </c>
      <c r="H248" s="267">
        <v>1.73916</v>
      </c>
      <c r="I248" s="268">
        <f>E248*H248</f>
        <v>14.900948963999999</v>
      </c>
      <c r="J248" s="267">
        <v>0</v>
      </c>
      <c r="K248" s="268">
        <f>E248*J248</f>
        <v>0</v>
      </c>
      <c r="O248" s="260">
        <v>2</v>
      </c>
      <c r="AA248" s="233">
        <v>1</v>
      </c>
      <c r="AB248" s="233">
        <v>1</v>
      </c>
      <c r="AC248" s="233">
        <v>1</v>
      </c>
      <c r="AZ248" s="233">
        <v>1</v>
      </c>
      <c r="BA248" s="233">
        <f>IF(AZ248=1,G248,0)</f>
        <v>48400.0671</v>
      </c>
      <c r="BB248" s="233">
        <f>IF(AZ248=2,G248,0)</f>
        <v>0</v>
      </c>
      <c r="BC248" s="233">
        <f>IF(AZ248=3,G248,0)</f>
        <v>0</v>
      </c>
      <c r="BD248" s="233">
        <f>IF(AZ248=4,G248,0)</f>
        <v>0</v>
      </c>
      <c r="BE248" s="233">
        <f>IF(AZ248=5,G248,0)</f>
        <v>0</v>
      </c>
      <c r="CA248" s="260">
        <v>1</v>
      </c>
      <c r="CB248" s="260">
        <v>1</v>
      </c>
    </row>
    <row r="249" spans="1:80" x14ac:dyDescent="0.2">
      <c r="A249" s="269"/>
      <c r="B249" s="272"/>
      <c r="C249" s="332" t="s">
        <v>412</v>
      </c>
      <c r="D249" s="333"/>
      <c r="E249" s="273">
        <v>0</v>
      </c>
      <c r="F249" s="274"/>
      <c r="G249" s="275"/>
      <c r="H249" s="276"/>
      <c r="I249" s="270"/>
      <c r="J249" s="277"/>
      <c r="K249" s="270"/>
      <c r="M249" s="271" t="s">
        <v>412</v>
      </c>
      <c r="O249" s="260"/>
    </row>
    <row r="250" spans="1:80" x14ac:dyDescent="0.2">
      <c r="A250" s="269"/>
      <c r="B250" s="272"/>
      <c r="C250" s="332" t="s">
        <v>413</v>
      </c>
      <c r="D250" s="333"/>
      <c r="E250" s="273">
        <v>0.60750000000000004</v>
      </c>
      <c r="F250" s="274"/>
      <c r="G250" s="275"/>
      <c r="H250" s="276"/>
      <c r="I250" s="270"/>
      <c r="J250" s="277"/>
      <c r="K250" s="270"/>
      <c r="M250" s="271" t="s">
        <v>413</v>
      </c>
      <c r="O250" s="260"/>
    </row>
    <row r="251" spans="1:80" x14ac:dyDescent="0.2">
      <c r="A251" s="269"/>
      <c r="B251" s="272"/>
      <c r="C251" s="332" t="s">
        <v>414</v>
      </c>
      <c r="D251" s="333"/>
      <c r="E251" s="273">
        <v>0</v>
      </c>
      <c r="F251" s="274"/>
      <c r="G251" s="275"/>
      <c r="H251" s="276"/>
      <c r="I251" s="270"/>
      <c r="J251" s="277"/>
      <c r="K251" s="270"/>
      <c r="M251" s="271" t="s">
        <v>414</v>
      </c>
      <c r="O251" s="260"/>
    </row>
    <row r="252" spans="1:80" x14ac:dyDescent="0.2">
      <c r="A252" s="269"/>
      <c r="B252" s="272"/>
      <c r="C252" s="332" t="s">
        <v>415</v>
      </c>
      <c r="D252" s="333"/>
      <c r="E252" s="273">
        <v>7.2953999999999999</v>
      </c>
      <c r="F252" s="274"/>
      <c r="G252" s="275"/>
      <c r="H252" s="276"/>
      <c r="I252" s="270"/>
      <c r="J252" s="277"/>
      <c r="K252" s="270"/>
      <c r="M252" s="271" t="s">
        <v>415</v>
      </c>
      <c r="O252" s="260"/>
    </row>
    <row r="253" spans="1:80" x14ac:dyDescent="0.2">
      <c r="A253" s="269"/>
      <c r="B253" s="272"/>
      <c r="C253" s="332" t="s">
        <v>416</v>
      </c>
      <c r="D253" s="333"/>
      <c r="E253" s="273">
        <v>0</v>
      </c>
      <c r="F253" s="274"/>
      <c r="G253" s="275"/>
      <c r="H253" s="276"/>
      <c r="I253" s="270"/>
      <c r="J253" s="277"/>
      <c r="K253" s="270"/>
      <c r="M253" s="271" t="s">
        <v>416</v>
      </c>
      <c r="O253" s="260"/>
    </row>
    <row r="254" spans="1:80" x14ac:dyDescent="0.2">
      <c r="A254" s="269"/>
      <c r="B254" s="272"/>
      <c r="C254" s="332" t="s">
        <v>417</v>
      </c>
      <c r="D254" s="333"/>
      <c r="E254" s="273">
        <v>0.66500000000000004</v>
      </c>
      <c r="F254" s="274"/>
      <c r="G254" s="275"/>
      <c r="H254" s="276"/>
      <c r="I254" s="270"/>
      <c r="J254" s="277"/>
      <c r="K254" s="270"/>
      <c r="M254" s="271" t="s">
        <v>417</v>
      </c>
      <c r="O254" s="260"/>
    </row>
    <row r="255" spans="1:80" ht="22.5" x14ac:dyDescent="0.2">
      <c r="A255" s="261">
        <v>69</v>
      </c>
      <c r="B255" s="262" t="s">
        <v>418</v>
      </c>
      <c r="C255" s="263" t="s">
        <v>419</v>
      </c>
      <c r="D255" s="264" t="s">
        <v>155</v>
      </c>
      <c r="E255" s="265">
        <v>13.5647</v>
      </c>
      <c r="F255" s="265">
        <v>5385</v>
      </c>
      <c r="G255" s="266">
        <f>E255*F255</f>
        <v>73045.909499999994</v>
      </c>
      <c r="H255" s="267">
        <v>1.73916</v>
      </c>
      <c r="I255" s="268">
        <f>E255*H255</f>
        <v>23.591183652000002</v>
      </c>
      <c r="J255" s="267">
        <v>0</v>
      </c>
      <c r="K255" s="268">
        <f>E255*J255</f>
        <v>0</v>
      </c>
      <c r="O255" s="260">
        <v>2</v>
      </c>
      <c r="AA255" s="233">
        <v>1</v>
      </c>
      <c r="AB255" s="233">
        <v>1</v>
      </c>
      <c r="AC255" s="233">
        <v>1</v>
      </c>
      <c r="AZ255" s="233">
        <v>1</v>
      </c>
      <c r="BA255" s="233">
        <f>IF(AZ255=1,G255,0)</f>
        <v>73045.909499999994</v>
      </c>
      <c r="BB255" s="233">
        <f>IF(AZ255=2,G255,0)</f>
        <v>0</v>
      </c>
      <c r="BC255" s="233">
        <f>IF(AZ255=3,G255,0)</f>
        <v>0</v>
      </c>
      <c r="BD255" s="233">
        <f>IF(AZ255=4,G255,0)</f>
        <v>0</v>
      </c>
      <c r="BE255" s="233">
        <f>IF(AZ255=5,G255,0)</f>
        <v>0</v>
      </c>
      <c r="CA255" s="260">
        <v>1</v>
      </c>
      <c r="CB255" s="260">
        <v>1</v>
      </c>
    </row>
    <row r="256" spans="1:80" x14ac:dyDescent="0.2">
      <c r="A256" s="269"/>
      <c r="B256" s="272"/>
      <c r="C256" s="332" t="s">
        <v>420</v>
      </c>
      <c r="D256" s="333"/>
      <c r="E256" s="273">
        <v>0</v>
      </c>
      <c r="F256" s="274"/>
      <c r="G256" s="275"/>
      <c r="H256" s="276"/>
      <c r="I256" s="270"/>
      <c r="J256" s="277"/>
      <c r="K256" s="270"/>
      <c r="M256" s="271" t="s">
        <v>420</v>
      </c>
      <c r="O256" s="260"/>
    </row>
    <row r="257" spans="1:80" x14ac:dyDescent="0.2">
      <c r="A257" s="269"/>
      <c r="B257" s="272"/>
      <c r="C257" s="332" t="s">
        <v>421</v>
      </c>
      <c r="D257" s="333"/>
      <c r="E257" s="273">
        <v>1.4257</v>
      </c>
      <c r="F257" s="274"/>
      <c r="G257" s="275"/>
      <c r="H257" s="276"/>
      <c r="I257" s="270"/>
      <c r="J257" s="277"/>
      <c r="K257" s="270"/>
      <c r="M257" s="271" t="s">
        <v>421</v>
      </c>
      <c r="O257" s="260"/>
    </row>
    <row r="258" spans="1:80" x14ac:dyDescent="0.2">
      <c r="A258" s="269"/>
      <c r="B258" s="272"/>
      <c r="C258" s="332" t="s">
        <v>422</v>
      </c>
      <c r="D258" s="333"/>
      <c r="E258" s="273">
        <v>0</v>
      </c>
      <c r="F258" s="274"/>
      <c r="G258" s="275"/>
      <c r="H258" s="276"/>
      <c r="I258" s="270"/>
      <c r="J258" s="277"/>
      <c r="K258" s="270"/>
      <c r="M258" s="271" t="s">
        <v>422</v>
      </c>
      <c r="O258" s="260"/>
    </row>
    <row r="259" spans="1:80" x14ac:dyDescent="0.2">
      <c r="A259" s="269"/>
      <c r="B259" s="272"/>
      <c r="C259" s="332" t="s">
        <v>423</v>
      </c>
      <c r="D259" s="333"/>
      <c r="E259" s="273">
        <v>1.044</v>
      </c>
      <c r="F259" s="274"/>
      <c r="G259" s="275"/>
      <c r="H259" s="276"/>
      <c r="I259" s="270"/>
      <c r="J259" s="277"/>
      <c r="K259" s="270"/>
      <c r="M259" s="271" t="s">
        <v>423</v>
      </c>
      <c r="O259" s="260"/>
    </row>
    <row r="260" spans="1:80" x14ac:dyDescent="0.2">
      <c r="A260" s="269"/>
      <c r="B260" s="272"/>
      <c r="C260" s="332" t="s">
        <v>424</v>
      </c>
      <c r="D260" s="333"/>
      <c r="E260" s="273">
        <v>0</v>
      </c>
      <c r="F260" s="274"/>
      <c r="G260" s="275"/>
      <c r="H260" s="276"/>
      <c r="I260" s="270"/>
      <c r="J260" s="277"/>
      <c r="K260" s="270"/>
      <c r="M260" s="271" t="s">
        <v>424</v>
      </c>
      <c r="O260" s="260"/>
    </row>
    <row r="261" spans="1:80" x14ac:dyDescent="0.2">
      <c r="A261" s="269"/>
      <c r="B261" s="272"/>
      <c r="C261" s="332" t="s">
        <v>425</v>
      </c>
      <c r="D261" s="333"/>
      <c r="E261" s="273">
        <v>4.4976000000000003</v>
      </c>
      <c r="F261" s="274"/>
      <c r="G261" s="275"/>
      <c r="H261" s="276"/>
      <c r="I261" s="270"/>
      <c r="J261" s="277"/>
      <c r="K261" s="270"/>
      <c r="M261" s="271" t="s">
        <v>425</v>
      </c>
      <c r="O261" s="260"/>
    </row>
    <row r="262" spans="1:80" x14ac:dyDescent="0.2">
      <c r="A262" s="269"/>
      <c r="B262" s="272"/>
      <c r="C262" s="332" t="s">
        <v>426</v>
      </c>
      <c r="D262" s="333"/>
      <c r="E262" s="273">
        <v>0</v>
      </c>
      <c r="F262" s="274"/>
      <c r="G262" s="275"/>
      <c r="H262" s="276"/>
      <c r="I262" s="270"/>
      <c r="J262" s="277"/>
      <c r="K262" s="270"/>
      <c r="M262" s="271" t="s">
        <v>426</v>
      </c>
      <c r="O262" s="260"/>
    </row>
    <row r="263" spans="1:80" x14ac:dyDescent="0.2">
      <c r="A263" s="269"/>
      <c r="B263" s="272"/>
      <c r="C263" s="332" t="s">
        <v>427</v>
      </c>
      <c r="D263" s="333"/>
      <c r="E263" s="273">
        <v>5.3670999999999998</v>
      </c>
      <c r="F263" s="274"/>
      <c r="G263" s="275"/>
      <c r="H263" s="276"/>
      <c r="I263" s="270"/>
      <c r="J263" s="277"/>
      <c r="K263" s="270"/>
      <c r="M263" s="271" t="s">
        <v>427</v>
      </c>
      <c r="O263" s="260"/>
    </row>
    <row r="264" spans="1:80" x14ac:dyDescent="0.2">
      <c r="A264" s="269"/>
      <c r="B264" s="272"/>
      <c r="C264" s="332" t="s">
        <v>416</v>
      </c>
      <c r="D264" s="333"/>
      <c r="E264" s="273">
        <v>0</v>
      </c>
      <c r="F264" s="274"/>
      <c r="G264" s="275"/>
      <c r="H264" s="276"/>
      <c r="I264" s="270"/>
      <c r="J264" s="277"/>
      <c r="K264" s="270"/>
      <c r="M264" s="271" t="s">
        <v>416</v>
      </c>
      <c r="O264" s="260"/>
    </row>
    <row r="265" spans="1:80" x14ac:dyDescent="0.2">
      <c r="A265" s="269"/>
      <c r="B265" s="272"/>
      <c r="C265" s="332" t="s">
        <v>428</v>
      </c>
      <c r="D265" s="333"/>
      <c r="E265" s="273">
        <v>1.2302</v>
      </c>
      <c r="F265" s="274"/>
      <c r="G265" s="275"/>
      <c r="H265" s="276"/>
      <c r="I265" s="270"/>
      <c r="J265" s="277"/>
      <c r="K265" s="270"/>
      <c r="M265" s="271" t="s">
        <v>428</v>
      </c>
      <c r="O265" s="260"/>
    </row>
    <row r="266" spans="1:80" x14ac:dyDescent="0.2">
      <c r="A266" s="261">
        <v>70</v>
      </c>
      <c r="B266" s="262" t="s">
        <v>429</v>
      </c>
      <c r="C266" s="263" t="s">
        <v>430</v>
      </c>
      <c r="D266" s="264" t="s">
        <v>200</v>
      </c>
      <c r="E266" s="265">
        <v>87.427499999999995</v>
      </c>
      <c r="F266" s="265">
        <v>1528</v>
      </c>
      <c r="G266" s="266">
        <f>E266*F266</f>
        <v>133589.22</v>
      </c>
      <c r="H266" s="267">
        <v>0.28782000000000002</v>
      </c>
      <c r="I266" s="268">
        <f>E266*H266</f>
        <v>25.16338305</v>
      </c>
      <c r="J266" s="267">
        <v>0</v>
      </c>
      <c r="K266" s="268">
        <f>E266*J266</f>
        <v>0</v>
      </c>
      <c r="O266" s="260">
        <v>2</v>
      </c>
      <c r="AA266" s="233">
        <v>1</v>
      </c>
      <c r="AB266" s="233">
        <v>1</v>
      </c>
      <c r="AC266" s="233">
        <v>1</v>
      </c>
      <c r="AZ266" s="233">
        <v>1</v>
      </c>
      <c r="BA266" s="233">
        <f>IF(AZ266=1,G266,0)</f>
        <v>133589.22</v>
      </c>
      <c r="BB266" s="233">
        <f>IF(AZ266=2,G266,0)</f>
        <v>0</v>
      </c>
      <c r="BC266" s="233">
        <f>IF(AZ266=3,G266,0)</f>
        <v>0</v>
      </c>
      <c r="BD266" s="233">
        <f>IF(AZ266=4,G266,0)</f>
        <v>0</v>
      </c>
      <c r="BE266" s="233">
        <f>IF(AZ266=5,G266,0)</f>
        <v>0</v>
      </c>
      <c r="CA266" s="260">
        <v>1</v>
      </c>
      <c r="CB266" s="260">
        <v>1</v>
      </c>
    </row>
    <row r="267" spans="1:80" x14ac:dyDescent="0.2">
      <c r="A267" s="269"/>
      <c r="B267" s="272"/>
      <c r="C267" s="332" t="s">
        <v>431</v>
      </c>
      <c r="D267" s="333"/>
      <c r="E267" s="273">
        <v>0</v>
      </c>
      <c r="F267" s="274"/>
      <c r="G267" s="275"/>
      <c r="H267" s="276"/>
      <c r="I267" s="270"/>
      <c r="J267" s="277"/>
      <c r="K267" s="270"/>
      <c r="M267" s="271" t="s">
        <v>431</v>
      </c>
      <c r="O267" s="260"/>
    </row>
    <row r="268" spans="1:80" x14ac:dyDescent="0.2">
      <c r="A268" s="269"/>
      <c r="B268" s="272"/>
      <c r="C268" s="332" t="s">
        <v>432</v>
      </c>
      <c r="D268" s="333"/>
      <c r="E268" s="273">
        <v>52.197499999999998</v>
      </c>
      <c r="F268" s="274"/>
      <c r="G268" s="275"/>
      <c r="H268" s="276"/>
      <c r="I268" s="270"/>
      <c r="J268" s="277"/>
      <c r="K268" s="270"/>
      <c r="M268" s="271" t="s">
        <v>432</v>
      </c>
      <c r="O268" s="260"/>
    </row>
    <row r="269" spans="1:80" x14ac:dyDescent="0.2">
      <c r="A269" s="269"/>
      <c r="B269" s="272"/>
      <c r="C269" s="332" t="s">
        <v>433</v>
      </c>
      <c r="D269" s="333"/>
      <c r="E269" s="273">
        <v>0</v>
      </c>
      <c r="F269" s="274"/>
      <c r="G269" s="275"/>
      <c r="H269" s="276"/>
      <c r="I269" s="270"/>
      <c r="J269" s="277"/>
      <c r="K269" s="270"/>
      <c r="M269" s="271" t="s">
        <v>433</v>
      </c>
      <c r="O269" s="260"/>
    </row>
    <row r="270" spans="1:80" ht="22.5" x14ac:dyDescent="0.2">
      <c r="A270" s="269"/>
      <c r="B270" s="272"/>
      <c r="C270" s="332" t="s">
        <v>434</v>
      </c>
      <c r="D270" s="333"/>
      <c r="E270" s="273">
        <v>35.229999999999997</v>
      </c>
      <c r="F270" s="274"/>
      <c r="G270" s="275"/>
      <c r="H270" s="276"/>
      <c r="I270" s="270"/>
      <c r="J270" s="277"/>
      <c r="K270" s="270"/>
      <c r="M270" s="271" t="s">
        <v>434</v>
      </c>
      <c r="O270" s="260"/>
    </row>
    <row r="271" spans="1:80" ht="22.5" x14ac:dyDescent="0.2">
      <c r="A271" s="261">
        <v>71</v>
      </c>
      <c r="B271" s="262" t="s">
        <v>435</v>
      </c>
      <c r="C271" s="263" t="s">
        <v>436</v>
      </c>
      <c r="D271" s="264" t="s">
        <v>200</v>
      </c>
      <c r="E271" s="265">
        <v>114.5775</v>
      </c>
      <c r="F271" s="265">
        <v>1932</v>
      </c>
      <c r="G271" s="266">
        <f>E271*F271</f>
        <v>221363.73</v>
      </c>
      <c r="H271" s="267">
        <v>0.29931000000000002</v>
      </c>
      <c r="I271" s="268">
        <f>E271*H271</f>
        <v>34.294191525000002</v>
      </c>
      <c r="J271" s="267">
        <v>0</v>
      </c>
      <c r="K271" s="268">
        <f>E271*J271</f>
        <v>0</v>
      </c>
      <c r="O271" s="260">
        <v>2</v>
      </c>
      <c r="AA271" s="233">
        <v>1</v>
      </c>
      <c r="AB271" s="233">
        <v>1</v>
      </c>
      <c r="AC271" s="233">
        <v>1</v>
      </c>
      <c r="AZ271" s="233">
        <v>1</v>
      </c>
      <c r="BA271" s="233">
        <f>IF(AZ271=1,G271,0)</f>
        <v>221363.73</v>
      </c>
      <c r="BB271" s="233">
        <f>IF(AZ271=2,G271,0)</f>
        <v>0</v>
      </c>
      <c r="BC271" s="233">
        <f>IF(AZ271=3,G271,0)</f>
        <v>0</v>
      </c>
      <c r="BD271" s="233">
        <f>IF(AZ271=4,G271,0)</f>
        <v>0</v>
      </c>
      <c r="BE271" s="233">
        <f>IF(AZ271=5,G271,0)</f>
        <v>0</v>
      </c>
      <c r="CA271" s="260">
        <v>1</v>
      </c>
      <c r="CB271" s="260">
        <v>1</v>
      </c>
    </row>
    <row r="272" spans="1:80" x14ac:dyDescent="0.2">
      <c r="A272" s="269"/>
      <c r="B272" s="272"/>
      <c r="C272" s="332" t="s">
        <v>437</v>
      </c>
      <c r="D272" s="333"/>
      <c r="E272" s="273">
        <v>0</v>
      </c>
      <c r="F272" s="274"/>
      <c r="G272" s="275"/>
      <c r="H272" s="276"/>
      <c r="I272" s="270"/>
      <c r="J272" s="277"/>
      <c r="K272" s="270"/>
      <c r="M272" s="271" t="s">
        <v>437</v>
      </c>
      <c r="O272" s="260"/>
    </row>
    <row r="273" spans="1:80" x14ac:dyDescent="0.2">
      <c r="A273" s="269"/>
      <c r="B273" s="272"/>
      <c r="C273" s="332" t="s">
        <v>438</v>
      </c>
      <c r="D273" s="333"/>
      <c r="E273" s="273">
        <v>7.1775000000000002</v>
      </c>
      <c r="F273" s="274"/>
      <c r="G273" s="275"/>
      <c r="H273" s="276"/>
      <c r="I273" s="270"/>
      <c r="J273" s="277"/>
      <c r="K273" s="270"/>
      <c r="M273" s="271" t="s">
        <v>438</v>
      </c>
      <c r="O273" s="260"/>
    </row>
    <row r="274" spans="1:80" x14ac:dyDescent="0.2">
      <c r="A274" s="269"/>
      <c r="B274" s="272"/>
      <c r="C274" s="332" t="s">
        <v>439</v>
      </c>
      <c r="D274" s="333"/>
      <c r="E274" s="273">
        <v>0</v>
      </c>
      <c r="F274" s="274"/>
      <c r="G274" s="275"/>
      <c r="H274" s="276"/>
      <c r="I274" s="270"/>
      <c r="J274" s="277"/>
      <c r="K274" s="270"/>
      <c r="M274" s="271" t="s">
        <v>439</v>
      </c>
      <c r="O274" s="260"/>
    </row>
    <row r="275" spans="1:80" x14ac:dyDescent="0.2">
      <c r="A275" s="269"/>
      <c r="B275" s="272"/>
      <c r="C275" s="332" t="s">
        <v>440</v>
      </c>
      <c r="D275" s="333"/>
      <c r="E275" s="273">
        <v>107.4</v>
      </c>
      <c r="F275" s="274"/>
      <c r="G275" s="275"/>
      <c r="H275" s="276"/>
      <c r="I275" s="270"/>
      <c r="J275" s="277"/>
      <c r="K275" s="270"/>
      <c r="M275" s="271" t="s">
        <v>440</v>
      </c>
      <c r="O275" s="260"/>
    </row>
    <row r="276" spans="1:80" x14ac:dyDescent="0.2">
      <c r="A276" s="261">
        <v>72</v>
      </c>
      <c r="B276" s="262" t="s">
        <v>441</v>
      </c>
      <c r="C276" s="263" t="s">
        <v>442</v>
      </c>
      <c r="D276" s="264" t="s">
        <v>155</v>
      </c>
      <c r="E276" s="265">
        <v>8.2058</v>
      </c>
      <c r="F276" s="265">
        <v>4785</v>
      </c>
      <c r="G276" s="266">
        <f>E276*F276</f>
        <v>39264.752999999997</v>
      </c>
      <c r="H276" s="267">
        <v>1.8502400000000001</v>
      </c>
      <c r="I276" s="268">
        <f>E276*H276</f>
        <v>15.182699392</v>
      </c>
      <c r="J276" s="267">
        <v>0</v>
      </c>
      <c r="K276" s="268">
        <f>E276*J276</f>
        <v>0</v>
      </c>
      <c r="O276" s="260">
        <v>2</v>
      </c>
      <c r="AA276" s="233">
        <v>1</v>
      </c>
      <c r="AB276" s="233">
        <v>1</v>
      </c>
      <c r="AC276" s="233">
        <v>1</v>
      </c>
      <c r="AZ276" s="233">
        <v>1</v>
      </c>
      <c r="BA276" s="233">
        <f>IF(AZ276=1,G276,0)</f>
        <v>39264.752999999997</v>
      </c>
      <c r="BB276" s="233">
        <f>IF(AZ276=2,G276,0)</f>
        <v>0</v>
      </c>
      <c r="BC276" s="233">
        <f>IF(AZ276=3,G276,0)</f>
        <v>0</v>
      </c>
      <c r="BD276" s="233">
        <f>IF(AZ276=4,G276,0)</f>
        <v>0</v>
      </c>
      <c r="BE276" s="233">
        <f>IF(AZ276=5,G276,0)</f>
        <v>0</v>
      </c>
      <c r="CA276" s="260">
        <v>1</v>
      </c>
      <c r="CB276" s="260">
        <v>1</v>
      </c>
    </row>
    <row r="277" spans="1:80" x14ac:dyDescent="0.2">
      <c r="A277" s="269"/>
      <c r="B277" s="272"/>
      <c r="C277" s="332" t="s">
        <v>443</v>
      </c>
      <c r="D277" s="333"/>
      <c r="E277" s="273">
        <v>0</v>
      </c>
      <c r="F277" s="274"/>
      <c r="G277" s="275"/>
      <c r="H277" s="276"/>
      <c r="I277" s="270"/>
      <c r="J277" s="277"/>
      <c r="K277" s="270"/>
      <c r="M277" s="271" t="s">
        <v>443</v>
      </c>
      <c r="O277" s="260"/>
    </row>
    <row r="278" spans="1:80" x14ac:dyDescent="0.2">
      <c r="A278" s="269"/>
      <c r="B278" s="272"/>
      <c r="C278" s="332" t="s">
        <v>444</v>
      </c>
      <c r="D278" s="333"/>
      <c r="E278" s="273">
        <v>8.2058</v>
      </c>
      <c r="F278" s="274"/>
      <c r="G278" s="275"/>
      <c r="H278" s="276"/>
      <c r="I278" s="270"/>
      <c r="J278" s="277"/>
      <c r="K278" s="270"/>
      <c r="M278" s="271" t="s">
        <v>444</v>
      </c>
      <c r="O278" s="260"/>
    </row>
    <row r="279" spans="1:80" ht="22.5" x14ac:dyDescent="0.2">
      <c r="A279" s="261">
        <v>73</v>
      </c>
      <c r="B279" s="262" t="s">
        <v>445</v>
      </c>
      <c r="C279" s="263" t="s">
        <v>446</v>
      </c>
      <c r="D279" s="264" t="s">
        <v>200</v>
      </c>
      <c r="E279" s="265">
        <v>1.68</v>
      </c>
      <c r="F279" s="265">
        <v>900</v>
      </c>
      <c r="G279" s="266">
        <f>E279*F279</f>
        <v>1512</v>
      </c>
      <c r="H279" s="267">
        <v>0.25595000000000001</v>
      </c>
      <c r="I279" s="268">
        <f>E279*H279</f>
        <v>0.42999599999999999</v>
      </c>
      <c r="J279" s="267">
        <v>0</v>
      </c>
      <c r="K279" s="268">
        <f>E279*J279</f>
        <v>0</v>
      </c>
      <c r="O279" s="260">
        <v>2</v>
      </c>
      <c r="AA279" s="233">
        <v>1</v>
      </c>
      <c r="AB279" s="233">
        <v>1</v>
      </c>
      <c r="AC279" s="233">
        <v>1</v>
      </c>
      <c r="AZ279" s="233">
        <v>1</v>
      </c>
      <c r="BA279" s="233">
        <f>IF(AZ279=1,G279,0)</f>
        <v>1512</v>
      </c>
      <c r="BB279" s="233">
        <f>IF(AZ279=2,G279,0)</f>
        <v>0</v>
      </c>
      <c r="BC279" s="233">
        <f>IF(AZ279=3,G279,0)</f>
        <v>0</v>
      </c>
      <c r="BD279" s="233">
        <f>IF(AZ279=4,G279,0)</f>
        <v>0</v>
      </c>
      <c r="BE279" s="233">
        <f>IF(AZ279=5,G279,0)</f>
        <v>0</v>
      </c>
      <c r="CA279" s="260">
        <v>1</v>
      </c>
      <c r="CB279" s="260">
        <v>1</v>
      </c>
    </row>
    <row r="280" spans="1:80" x14ac:dyDescent="0.2">
      <c r="A280" s="269"/>
      <c r="B280" s="272"/>
      <c r="C280" s="332" t="s">
        <v>447</v>
      </c>
      <c r="D280" s="333"/>
      <c r="E280" s="273">
        <v>0</v>
      </c>
      <c r="F280" s="274"/>
      <c r="G280" s="275"/>
      <c r="H280" s="276"/>
      <c r="I280" s="270"/>
      <c r="J280" s="277"/>
      <c r="K280" s="270"/>
      <c r="M280" s="271" t="s">
        <v>447</v>
      </c>
      <c r="O280" s="260"/>
    </row>
    <row r="281" spans="1:80" x14ac:dyDescent="0.2">
      <c r="A281" s="269"/>
      <c r="B281" s="272"/>
      <c r="C281" s="332" t="s">
        <v>448</v>
      </c>
      <c r="D281" s="333"/>
      <c r="E281" s="273">
        <v>1.68</v>
      </c>
      <c r="F281" s="274"/>
      <c r="G281" s="275"/>
      <c r="H281" s="276"/>
      <c r="I281" s="270"/>
      <c r="J281" s="277"/>
      <c r="K281" s="270"/>
      <c r="M281" s="271" t="s">
        <v>448</v>
      </c>
      <c r="O281" s="260"/>
    </row>
    <row r="282" spans="1:80" x14ac:dyDescent="0.2">
      <c r="A282" s="261">
        <v>74</v>
      </c>
      <c r="B282" s="262" t="s">
        <v>449</v>
      </c>
      <c r="C282" s="263" t="s">
        <v>450</v>
      </c>
      <c r="D282" s="264" t="s">
        <v>200</v>
      </c>
      <c r="E282" s="265">
        <v>216.45949999999999</v>
      </c>
      <c r="F282" s="265">
        <v>705</v>
      </c>
      <c r="G282" s="266">
        <f>E282*F282</f>
        <v>152603.94749999998</v>
      </c>
      <c r="H282" s="267">
        <v>0.14068</v>
      </c>
      <c r="I282" s="268">
        <f>E282*H282</f>
        <v>30.45152246</v>
      </c>
      <c r="J282" s="267">
        <v>0</v>
      </c>
      <c r="K282" s="268">
        <f>E282*J282</f>
        <v>0</v>
      </c>
      <c r="O282" s="260">
        <v>2</v>
      </c>
      <c r="AA282" s="233">
        <v>1</v>
      </c>
      <c r="AB282" s="233">
        <v>1</v>
      </c>
      <c r="AC282" s="233">
        <v>1</v>
      </c>
      <c r="AZ282" s="233">
        <v>1</v>
      </c>
      <c r="BA282" s="233">
        <f>IF(AZ282=1,G282,0)</f>
        <v>152603.94749999998</v>
      </c>
      <c r="BB282" s="233">
        <f>IF(AZ282=2,G282,0)</f>
        <v>0</v>
      </c>
      <c r="BC282" s="233">
        <f>IF(AZ282=3,G282,0)</f>
        <v>0</v>
      </c>
      <c r="BD282" s="233">
        <f>IF(AZ282=4,G282,0)</f>
        <v>0</v>
      </c>
      <c r="BE282" s="233">
        <f>IF(AZ282=5,G282,0)</f>
        <v>0</v>
      </c>
      <c r="CA282" s="260">
        <v>1</v>
      </c>
      <c r="CB282" s="260">
        <v>1</v>
      </c>
    </row>
    <row r="283" spans="1:80" x14ac:dyDescent="0.2">
      <c r="A283" s="269"/>
      <c r="B283" s="272"/>
      <c r="C283" s="332" t="s">
        <v>451</v>
      </c>
      <c r="D283" s="333"/>
      <c r="E283" s="273">
        <v>0</v>
      </c>
      <c r="F283" s="274"/>
      <c r="G283" s="275"/>
      <c r="H283" s="276"/>
      <c r="I283" s="270"/>
      <c r="J283" s="277"/>
      <c r="K283" s="270"/>
      <c r="M283" s="271" t="s">
        <v>451</v>
      </c>
      <c r="O283" s="260"/>
    </row>
    <row r="284" spans="1:80" x14ac:dyDescent="0.2">
      <c r="A284" s="269"/>
      <c r="B284" s="272"/>
      <c r="C284" s="332" t="s">
        <v>452</v>
      </c>
      <c r="D284" s="333"/>
      <c r="E284" s="273">
        <v>76.629499999999993</v>
      </c>
      <c r="F284" s="274"/>
      <c r="G284" s="275"/>
      <c r="H284" s="276"/>
      <c r="I284" s="270"/>
      <c r="J284" s="277"/>
      <c r="K284" s="270"/>
      <c r="M284" s="271" t="s">
        <v>452</v>
      </c>
      <c r="O284" s="260"/>
    </row>
    <row r="285" spans="1:80" x14ac:dyDescent="0.2">
      <c r="A285" s="269"/>
      <c r="B285" s="272"/>
      <c r="C285" s="332" t="s">
        <v>453</v>
      </c>
      <c r="D285" s="333"/>
      <c r="E285" s="273">
        <v>0</v>
      </c>
      <c r="F285" s="274"/>
      <c r="G285" s="275"/>
      <c r="H285" s="276"/>
      <c r="I285" s="270"/>
      <c r="J285" s="277"/>
      <c r="K285" s="270"/>
      <c r="M285" s="271" t="s">
        <v>453</v>
      </c>
      <c r="O285" s="260"/>
    </row>
    <row r="286" spans="1:80" ht="22.5" x14ac:dyDescent="0.2">
      <c r="A286" s="269"/>
      <c r="B286" s="272"/>
      <c r="C286" s="332" t="s">
        <v>454</v>
      </c>
      <c r="D286" s="333"/>
      <c r="E286" s="273">
        <v>139.83000000000001</v>
      </c>
      <c r="F286" s="274"/>
      <c r="G286" s="275"/>
      <c r="H286" s="276"/>
      <c r="I286" s="270"/>
      <c r="J286" s="277"/>
      <c r="K286" s="270"/>
      <c r="M286" s="271" t="s">
        <v>454</v>
      </c>
      <c r="O286" s="260"/>
    </row>
    <row r="287" spans="1:80" x14ac:dyDescent="0.2">
      <c r="A287" s="261">
        <v>75</v>
      </c>
      <c r="B287" s="262" t="s">
        <v>455</v>
      </c>
      <c r="C287" s="263" t="s">
        <v>456</v>
      </c>
      <c r="D287" s="264" t="s">
        <v>200</v>
      </c>
      <c r="E287" s="265">
        <v>35.42</v>
      </c>
      <c r="F287" s="265">
        <v>495</v>
      </c>
      <c r="G287" s="266">
        <f>E287*F287</f>
        <v>17532.900000000001</v>
      </c>
      <c r="H287" s="267">
        <v>6.4449999999999993E-2</v>
      </c>
      <c r="I287" s="268">
        <f>E287*H287</f>
        <v>2.2828189999999999</v>
      </c>
      <c r="J287" s="267">
        <v>0</v>
      </c>
      <c r="K287" s="268">
        <f>E287*J287</f>
        <v>0</v>
      </c>
      <c r="O287" s="260">
        <v>2</v>
      </c>
      <c r="AA287" s="233">
        <v>1</v>
      </c>
      <c r="AB287" s="233">
        <v>1</v>
      </c>
      <c r="AC287" s="233">
        <v>1</v>
      </c>
      <c r="AZ287" s="233">
        <v>1</v>
      </c>
      <c r="BA287" s="233">
        <f>IF(AZ287=1,G287,0)</f>
        <v>17532.900000000001</v>
      </c>
      <c r="BB287" s="233">
        <f>IF(AZ287=2,G287,0)</f>
        <v>0</v>
      </c>
      <c r="BC287" s="233">
        <f>IF(AZ287=3,G287,0)</f>
        <v>0</v>
      </c>
      <c r="BD287" s="233">
        <f>IF(AZ287=4,G287,0)</f>
        <v>0</v>
      </c>
      <c r="BE287" s="233">
        <f>IF(AZ287=5,G287,0)</f>
        <v>0</v>
      </c>
      <c r="CA287" s="260">
        <v>1</v>
      </c>
      <c r="CB287" s="260">
        <v>1</v>
      </c>
    </row>
    <row r="288" spans="1:80" x14ac:dyDescent="0.2">
      <c r="A288" s="269"/>
      <c r="B288" s="272"/>
      <c r="C288" s="332" t="s">
        <v>457</v>
      </c>
      <c r="D288" s="333"/>
      <c r="E288" s="273">
        <v>0</v>
      </c>
      <c r="F288" s="274"/>
      <c r="G288" s="275"/>
      <c r="H288" s="276"/>
      <c r="I288" s="270"/>
      <c r="J288" s="277"/>
      <c r="K288" s="270"/>
      <c r="M288" s="271" t="s">
        <v>457</v>
      </c>
      <c r="O288" s="260"/>
    </row>
    <row r="289" spans="1:80" x14ac:dyDescent="0.2">
      <c r="A289" s="269"/>
      <c r="B289" s="272"/>
      <c r="C289" s="332" t="s">
        <v>458</v>
      </c>
      <c r="D289" s="333"/>
      <c r="E289" s="273">
        <v>8.9949999999999992</v>
      </c>
      <c r="F289" s="274"/>
      <c r="G289" s="275"/>
      <c r="H289" s="276"/>
      <c r="I289" s="270"/>
      <c r="J289" s="277"/>
      <c r="K289" s="270"/>
      <c r="M289" s="271" t="s">
        <v>458</v>
      </c>
      <c r="O289" s="260"/>
    </row>
    <row r="290" spans="1:80" x14ac:dyDescent="0.2">
      <c r="A290" s="269"/>
      <c r="B290" s="272"/>
      <c r="C290" s="332" t="s">
        <v>459</v>
      </c>
      <c r="D290" s="333"/>
      <c r="E290" s="273">
        <v>0</v>
      </c>
      <c r="F290" s="274"/>
      <c r="G290" s="275"/>
      <c r="H290" s="276"/>
      <c r="I290" s="270"/>
      <c r="J290" s="277"/>
      <c r="K290" s="270"/>
      <c r="M290" s="271" t="s">
        <v>459</v>
      </c>
      <c r="O290" s="260"/>
    </row>
    <row r="291" spans="1:80" x14ac:dyDescent="0.2">
      <c r="A291" s="269"/>
      <c r="B291" s="272"/>
      <c r="C291" s="332" t="s">
        <v>460</v>
      </c>
      <c r="D291" s="333"/>
      <c r="E291" s="273">
        <v>26.425000000000001</v>
      </c>
      <c r="F291" s="274"/>
      <c r="G291" s="275"/>
      <c r="H291" s="276"/>
      <c r="I291" s="270"/>
      <c r="J291" s="277"/>
      <c r="K291" s="270"/>
      <c r="M291" s="271" t="s">
        <v>460</v>
      </c>
      <c r="O291" s="260"/>
    </row>
    <row r="292" spans="1:80" x14ac:dyDescent="0.2">
      <c r="A292" s="261">
        <v>76</v>
      </c>
      <c r="B292" s="262" t="s">
        <v>461</v>
      </c>
      <c r="C292" s="263" t="s">
        <v>462</v>
      </c>
      <c r="D292" s="264" t="s">
        <v>200</v>
      </c>
      <c r="E292" s="265">
        <v>127.50279999999999</v>
      </c>
      <c r="F292" s="265">
        <v>684</v>
      </c>
      <c r="G292" s="266">
        <f>E292*F292</f>
        <v>87211.915199999989</v>
      </c>
      <c r="H292" s="267">
        <v>0.10793</v>
      </c>
      <c r="I292" s="268">
        <f>E292*H292</f>
        <v>13.761377203999999</v>
      </c>
      <c r="J292" s="267">
        <v>0</v>
      </c>
      <c r="K292" s="268">
        <f>E292*J292</f>
        <v>0</v>
      </c>
      <c r="O292" s="260">
        <v>2</v>
      </c>
      <c r="AA292" s="233">
        <v>1</v>
      </c>
      <c r="AB292" s="233">
        <v>1</v>
      </c>
      <c r="AC292" s="233">
        <v>1</v>
      </c>
      <c r="AZ292" s="233">
        <v>1</v>
      </c>
      <c r="BA292" s="233">
        <f>IF(AZ292=1,G292,0)</f>
        <v>87211.915199999989</v>
      </c>
      <c r="BB292" s="233">
        <f>IF(AZ292=2,G292,0)</f>
        <v>0</v>
      </c>
      <c r="BC292" s="233">
        <f>IF(AZ292=3,G292,0)</f>
        <v>0</v>
      </c>
      <c r="BD292" s="233">
        <f>IF(AZ292=4,G292,0)</f>
        <v>0</v>
      </c>
      <c r="BE292" s="233">
        <f>IF(AZ292=5,G292,0)</f>
        <v>0</v>
      </c>
      <c r="CA292" s="260">
        <v>1</v>
      </c>
      <c r="CB292" s="260">
        <v>1</v>
      </c>
    </row>
    <row r="293" spans="1:80" x14ac:dyDescent="0.2">
      <c r="A293" s="269"/>
      <c r="B293" s="272"/>
      <c r="C293" s="332" t="s">
        <v>451</v>
      </c>
      <c r="D293" s="333"/>
      <c r="E293" s="273">
        <v>0</v>
      </c>
      <c r="F293" s="274"/>
      <c r="G293" s="275"/>
      <c r="H293" s="276"/>
      <c r="I293" s="270"/>
      <c r="J293" s="277"/>
      <c r="K293" s="270"/>
      <c r="M293" s="271" t="s">
        <v>451</v>
      </c>
      <c r="O293" s="260"/>
    </row>
    <row r="294" spans="1:80" ht="22.5" x14ac:dyDescent="0.2">
      <c r="A294" s="269"/>
      <c r="B294" s="272"/>
      <c r="C294" s="332" t="s">
        <v>463</v>
      </c>
      <c r="D294" s="333"/>
      <c r="E294" s="273">
        <v>54.311</v>
      </c>
      <c r="F294" s="274"/>
      <c r="G294" s="275"/>
      <c r="H294" s="276"/>
      <c r="I294" s="270"/>
      <c r="J294" s="277"/>
      <c r="K294" s="270"/>
      <c r="M294" s="271" t="s">
        <v>463</v>
      </c>
      <c r="O294" s="260"/>
    </row>
    <row r="295" spans="1:80" x14ac:dyDescent="0.2">
      <c r="A295" s="269"/>
      <c r="B295" s="272"/>
      <c r="C295" s="332" t="s">
        <v>464</v>
      </c>
      <c r="D295" s="333"/>
      <c r="E295" s="273">
        <v>27.605599999999999</v>
      </c>
      <c r="F295" s="274"/>
      <c r="G295" s="275"/>
      <c r="H295" s="276"/>
      <c r="I295" s="270"/>
      <c r="J295" s="277"/>
      <c r="K295" s="270"/>
      <c r="M295" s="271" t="s">
        <v>464</v>
      </c>
      <c r="O295" s="260"/>
    </row>
    <row r="296" spans="1:80" x14ac:dyDescent="0.2">
      <c r="A296" s="269"/>
      <c r="B296" s="272"/>
      <c r="C296" s="332" t="s">
        <v>465</v>
      </c>
      <c r="D296" s="333"/>
      <c r="E296" s="273">
        <v>2.835</v>
      </c>
      <c r="F296" s="274"/>
      <c r="G296" s="275"/>
      <c r="H296" s="276"/>
      <c r="I296" s="270"/>
      <c r="J296" s="277"/>
      <c r="K296" s="270"/>
      <c r="M296" s="271" t="s">
        <v>465</v>
      </c>
      <c r="O296" s="260"/>
    </row>
    <row r="297" spans="1:80" x14ac:dyDescent="0.2">
      <c r="A297" s="269"/>
      <c r="B297" s="272"/>
      <c r="C297" s="332" t="s">
        <v>466</v>
      </c>
      <c r="D297" s="333"/>
      <c r="E297" s="273">
        <v>0</v>
      </c>
      <c r="F297" s="274"/>
      <c r="G297" s="275"/>
      <c r="H297" s="276"/>
      <c r="I297" s="270"/>
      <c r="J297" s="277"/>
      <c r="K297" s="270"/>
      <c r="M297" s="271" t="s">
        <v>466</v>
      </c>
      <c r="O297" s="260"/>
    </row>
    <row r="298" spans="1:80" ht="22.5" x14ac:dyDescent="0.2">
      <c r="A298" s="269"/>
      <c r="B298" s="272"/>
      <c r="C298" s="332" t="s">
        <v>467</v>
      </c>
      <c r="D298" s="333"/>
      <c r="E298" s="273">
        <v>42.751199999999997</v>
      </c>
      <c r="F298" s="274"/>
      <c r="G298" s="275"/>
      <c r="H298" s="276"/>
      <c r="I298" s="270"/>
      <c r="J298" s="277"/>
      <c r="K298" s="270"/>
      <c r="M298" s="271" t="s">
        <v>467</v>
      </c>
      <c r="O298" s="260"/>
    </row>
    <row r="299" spans="1:80" x14ac:dyDescent="0.2">
      <c r="A299" s="261">
        <v>77</v>
      </c>
      <c r="B299" s="262" t="s">
        <v>468</v>
      </c>
      <c r="C299" s="263" t="s">
        <v>469</v>
      </c>
      <c r="D299" s="264" t="s">
        <v>379</v>
      </c>
      <c r="E299" s="265">
        <v>61.87</v>
      </c>
      <c r="F299" s="265">
        <v>96</v>
      </c>
      <c r="G299" s="266">
        <f>E299*F299</f>
        <v>5939.5199999999995</v>
      </c>
      <c r="H299" s="267">
        <v>8.0000000000000007E-5</v>
      </c>
      <c r="I299" s="268">
        <f>E299*H299</f>
        <v>4.9496000000000002E-3</v>
      </c>
      <c r="J299" s="267">
        <v>0</v>
      </c>
      <c r="K299" s="268">
        <f>E299*J299</f>
        <v>0</v>
      </c>
      <c r="O299" s="260">
        <v>2</v>
      </c>
      <c r="AA299" s="233">
        <v>1</v>
      </c>
      <c r="AB299" s="233">
        <v>1</v>
      </c>
      <c r="AC299" s="233">
        <v>1</v>
      </c>
      <c r="AZ299" s="233">
        <v>1</v>
      </c>
      <c r="BA299" s="233">
        <f>IF(AZ299=1,G299,0)</f>
        <v>5939.5199999999995</v>
      </c>
      <c r="BB299" s="233">
        <f>IF(AZ299=2,G299,0)</f>
        <v>0</v>
      </c>
      <c r="BC299" s="233">
        <f>IF(AZ299=3,G299,0)</f>
        <v>0</v>
      </c>
      <c r="BD299" s="233">
        <f>IF(AZ299=4,G299,0)</f>
        <v>0</v>
      </c>
      <c r="BE299" s="233">
        <f>IF(AZ299=5,G299,0)</f>
        <v>0</v>
      </c>
      <c r="CA299" s="260">
        <v>1</v>
      </c>
      <c r="CB299" s="260">
        <v>1</v>
      </c>
    </row>
    <row r="300" spans="1:80" x14ac:dyDescent="0.2">
      <c r="A300" s="269"/>
      <c r="B300" s="272"/>
      <c r="C300" s="332" t="s">
        <v>470</v>
      </c>
      <c r="D300" s="333"/>
      <c r="E300" s="273">
        <v>0</v>
      </c>
      <c r="F300" s="274"/>
      <c r="G300" s="275"/>
      <c r="H300" s="276"/>
      <c r="I300" s="270"/>
      <c r="J300" s="277"/>
      <c r="K300" s="270"/>
      <c r="M300" s="271" t="s">
        <v>470</v>
      </c>
      <c r="O300" s="260"/>
    </row>
    <row r="301" spans="1:80" ht="22.5" x14ac:dyDescent="0.2">
      <c r="A301" s="269"/>
      <c r="B301" s="272"/>
      <c r="C301" s="332" t="s">
        <v>471</v>
      </c>
      <c r="D301" s="333"/>
      <c r="E301" s="273">
        <v>42.37</v>
      </c>
      <c r="F301" s="274"/>
      <c r="G301" s="275"/>
      <c r="H301" s="276"/>
      <c r="I301" s="270"/>
      <c r="J301" s="277"/>
      <c r="K301" s="270"/>
      <c r="M301" s="271" t="s">
        <v>471</v>
      </c>
      <c r="O301" s="260"/>
    </row>
    <row r="302" spans="1:80" x14ac:dyDescent="0.2">
      <c r="A302" s="269"/>
      <c r="B302" s="272"/>
      <c r="C302" s="332" t="s">
        <v>472</v>
      </c>
      <c r="D302" s="333"/>
      <c r="E302" s="273">
        <v>19.5</v>
      </c>
      <c r="F302" s="274"/>
      <c r="G302" s="275"/>
      <c r="H302" s="276"/>
      <c r="I302" s="270"/>
      <c r="J302" s="277"/>
      <c r="K302" s="270"/>
      <c r="M302" s="271" t="s">
        <v>472</v>
      </c>
      <c r="O302" s="260"/>
    </row>
    <row r="303" spans="1:80" x14ac:dyDescent="0.2">
      <c r="A303" s="261">
        <v>78</v>
      </c>
      <c r="B303" s="262" t="s">
        <v>473</v>
      </c>
      <c r="C303" s="263" t="s">
        <v>474</v>
      </c>
      <c r="D303" s="264" t="s">
        <v>200</v>
      </c>
      <c r="E303" s="265">
        <v>2.6520000000000001</v>
      </c>
      <c r="F303" s="265">
        <v>817</v>
      </c>
      <c r="G303" s="266">
        <f>E303*F303</f>
        <v>2166.6840000000002</v>
      </c>
      <c r="H303" s="267">
        <v>0.11261</v>
      </c>
      <c r="I303" s="268">
        <f>E303*H303</f>
        <v>0.29864172</v>
      </c>
      <c r="J303" s="267">
        <v>0</v>
      </c>
      <c r="K303" s="268">
        <f>E303*J303</f>
        <v>0</v>
      </c>
      <c r="O303" s="260">
        <v>2</v>
      </c>
      <c r="AA303" s="233">
        <v>1</v>
      </c>
      <c r="AB303" s="233">
        <v>0</v>
      </c>
      <c r="AC303" s="233">
        <v>0</v>
      </c>
      <c r="AZ303" s="233">
        <v>1</v>
      </c>
      <c r="BA303" s="233">
        <f>IF(AZ303=1,G303,0)</f>
        <v>2166.6840000000002</v>
      </c>
      <c r="BB303" s="233">
        <f>IF(AZ303=2,G303,0)</f>
        <v>0</v>
      </c>
      <c r="BC303" s="233">
        <f>IF(AZ303=3,G303,0)</f>
        <v>0</v>
      </c>
      <c r="BD303" s="233">
        <f>IF(AZ303=4,G303,0)</f>
        <v>0</v>
      </c>
      <c r="BE303" s="233">
        <f>IF(AZ303=5,G303,0)</f>
        <v>0</v>
      </c>
      <c r="CA303" s="260">
        <v>1</v>
      </c>
      <c r="CB303" s="260">
        <v>0</v>
      </c>
    </row>
    <row r="304" spans="1:80" x14ac:dyDescent="0.2">
      <c r="A304" s="269"/>
      <c r="B304" s="272"/>
      <c r="C304" s="332" t="s">
        <v>475</v>
      </c>
      <c r="D304" s="333"/>
      <c r="E304" s="273">
        <v>0</v>
      </c>
      <c r="F304" s="274"/>
      <c r="G304" s="275"/>
      <c r="H304" s="276"/>
      <c r="I304" s="270"/>
      <c r="J304" s="277"/>
      <c r="K304" s="270"/>
      <c r="M304" s="271" t="s">
        <v>475</v>
      </c>
      <c r="O304" s="260"/>
    </row>
    <row r="305" spans="1:80" x14ac:dyDescent="0.2">
      <c r="A305" s="269"/>
      <c r="B305" s="272"/>
      <c r="C305" s="332" t="s">
        <v>476</v>
      </c>
      <c r="D305" s="333"/>
      <c r="E305" s="273">
        <v>2.6520000000000001</v>
      </c>
      <c r="F305" s="274"/>
      <c r="G305" s="275"/>
      <c r="H305" s="276"/>
      <c r="I305" s="270"/>
      <c r="J305" s="277"/>
      <c r="K305" s="270"/>
      <c r="M305" s="271" t="s">
        <v>476</v>
      </c>
      <c r="O305" s="260"/>
    </row>
    <row r="306" spans="1:80" ht="22.5" x14ac:dyDescent="0.2">
      <c r="A306" s="261">
        <v>79</v>
      </c>
      <c r="B306" s="262" t="s">
        <v>477</v>
      </c>
      <c r="C306" s="263" t="s">
        <v>478</v>
      </c>
      <c r="D306" s="264" t="s">
        <v>200</v>
      </c>
      <c r="E306" s="265">
        <v>0.42</v>
      </c>
      <c r="F306" s="265">
        <v>1288</v>
      </c>
      <c r="G306" s="266">
        <f>E306*F306</f>
        <v>540.96</v>
      </c>
      <c r="H306" s="267">
        <v>0.26563999999999999</v>
      </c>
      <c r="I306" s="268">
        <f>E306*H306</f>
        <v>0.1115688</v>
      </c>
      <c r="J306" s="267">
        <v>0</v>
      </c>
      <c r="K306" s="268">
        <f>E306*J306</f>
        <v>0</v>
      </c>
      <c r="O306" s="260">
        <v>2</v>
      </c>
      <c r="AA306" s="233">
        <v>1</v>
      </c>
      <c r="AB306" s="233">
        <v>1</v>
      </c>
      <c r="AC306" s="233">
        <v>1</v>
      </c>
      <c r="AZ306" s="233">
        <v>1</v>
      </c>
      <c r="BA306" s="233">
        <f>IF(AZ306=1,G306,0)</f>
        <v>540.96</v>
      </c>
      <c r="BB306" s="233">
        <f>IF(AZ306=2,G306,0)</f>
        <v>0</v>
      </c>
      <c r="BC306" s="233">
        <f>IF(AZ306=3,G306,0)</f>
        <v>0</v>
      </c>
      <c r="BD306" s="233">
        <f>IF(AZ306=4,G306,0)</f>
        <v>0</v>
      </c>
      <c r="BE306" s="233">
        <f>IF(AZ306=5,G306,0)</f>
        <v>0</v>
      </c>
      <c r="CA306" s="260">
        <v>1</v>
      </c>
      <c r="CB306" s="260">
        <v>1</v>
      </c>
    </row>
    <row r="307" spans="1:80" x14ac:dyDescent="0.2">
      <c r="A307" s="269"/>
      <c r="B307" s="272"/>
      <c r="C307" s="332" t="s">
        <v>479</v>
      </c>
      <c r="D307" s="333"/>
      <c r="E307" s="273">
        <v>0</v>
      </c>
      <c r="F307" s="274"/>
      <c r="G307" s="275"/>
      <c r="H307" s="276"/>
      <c r="I307" s="270"/>
      <c r="J307" s="277"/>
      <c r="K307" s="270"/>
      <c r="M307" s="271" t="s">
        <v>479</v>
      </c>
      <c r="O307" s="260"/>
    </row>
    <row r="308" spans="1:80" x14ac:dyDescent="0.2">
      <c r="A308" s="269"/>
      <c r="B308" s="272"/>
      <c r="C308" s="332" t="s">
        <v>480</v>
      </c>
      <c r="D308" s="333"/>
      <c r="E308" s="273">
        <v>0.42</v>
      </c>
      <c r="F308" s="274"/>
      <c r="G308" s="275"/>
      <c r="H308" s="276"/>
      <c r="I308" s="270"/>
      <c r="J308" s="277"/>
      <c r="K308" s="270"/>
      <c r="M308" s="271" t="s">
        <v>480</v>
      </c>
      <c r="O308" s="260"/>
    </row>
    <row r="309" spans="1:80" ht="22.5" x14ac:dyDescent="0.2">
      <c r="A309" s="261">
        <v>80</v>
      </c>
      <c r="B309" s="262" t="s">
        <v>481</v>
      </c>
      <c r="C309" s="263" t="s">
        <v>482</v>
      </c>
      <c r="D309" s="264" t="s">
        <v>200</v>
      </c>
      <c r="E309" s="265">
        <v>1.2</v>
      </c>
      <c r="F309" s="265">
        <v>1951</v>
      </c>
      <c r="G309" s="266">
        <f>E309*F309</f>
        <v>2341.1999999999998</v>
      </c>
      <c r="H309" s="267">
        <v>0.45139000000000001</v>
      </c>
      <c r="I309" s="268">
        <f>E309*H309</f>
        <v>0.54166800000000004</v>
      </c>
      <c r="J309" s="267">
        <v>0</v>
      </c>
      <c r="K309" s="268">
        <f>E309*J309</f>
        <v>0</v>
      </c>
      <c r="O309" s="260">
        <v>2</v>
      </c>
      <c r="AA309" s="233">
        <v>1</v>
      </c>
      <c r="AB309" s="233">
        <v>1</v>
      </c>
      <c r="AC309" s="233">
        <v>1</v>
      </c>
      <c r="AZ309" s="233">
        <v>1</v>
      </c>
      <c r="BA309" s="233">
        <f>IF(AZ309=1,G309,0)</f>
        <v>2341.1999999999998</v>
      </c>
      <c r="BB309" s="233">
        <f>IF(AZ309=2,G309,0)</f>
        <v>0</v>
      </c>
      <c r="BC309" s="233">
        <f>IF(AZ309=3,G309,0)</f>
        <v>0</v>
      </c>
      <c r="BD309" s="233">
        <f>IF(AZ309=4,G309,0)</f>
        <v>0</v>
      </c>
      <c r="BE309" s="233">
        <f>IF(AZ309=5,G309,0)</f>
        <v>0</v>
      </c>
      <c r="CA309" s="260">
        <v>1</v>
      </c>
      <c r="CB309" s="260">
        <v>1</v>
      </c>
    </row>
    <row r="310" spans="1:80" x14ac:dyDescent="0.2">
      <c r="A310" s="269"/>
      <c r="B310" s="272"/>
      <c r="C310" s="332" t="s">
        <v>479</v>
      </c>
      <c r="D310" s="333"/>
      <c r="E310" s="273">
        <v>0</v>
      </c>
      <c r="F310" s="274"/>
      <c r="G310" s="275"/>
      <c r="H310" s="276"/>
      <c r="I310" s="270"/>
      <c r="J310" s="277"/>
      <c r="K310" s="270"/>
      <c r="M310" s="271" t="s">
        <v>479</v>
      </c>
      <c r="O310" s="260"/>
    </row>
    <row r="311" spans="1:80" x14ac:dyDescent="0.2">
      <c r="A311" s="269"/>
      <c r="B311" s="272"/>
      <c r="C311" s="332" t="s">
        <v>483</v>
      </c>
      <c r="D311" s="333"/>
      <c r="E311" s="273">
        <v>1.2</v>
      </c>
      <c r="F311" s="274"/>
      <c r="G311" s="275"/>
      <c r="H311" s="276"/>
      <c r="I311" s="270"/>
      <c r="J311" s="277"/>
      <c r="K311" s="270"/>
      <c r="M311" s="271" t="s">
        <v>483</v>
      </c>
      <c r="O311" s="260"/>
    </row>
    <row r="312" spans="1:80" x14ac:dyDescent="0.2">
      <c r="A312" s="278"/>
      <c r="B312" s="279" t="s">
        <v>100</v>
      </c>
      <c r="C312" s="280" t="s">
        <v>409</v>
      </c>
      <c r="D312" s="281"/>
      <c r="E312" s="282"/>
      <c r="F312" s="283"/>
      <c r="G312" s="284">
        <f>SUM(G247:G311)</f>
        <v>785512.80629999994</v>
      </c>
      <c r="H312" s="285"/>
      <c r="I312" s="286">
        <f>SUM(I247:I311)</f>
        <v>161.01494936699996</v>
      </c>
      <c r="J312" s="285"/>
      <c r="K312" s="286">
        <f>SUM(K247:K311)</f>
        <v>0</v>
      </c>
      <c r="L312" s="334">
        <f>G312+G314</f>
        <v>805180.80629999994</v>
      </c>
      <c r="O312" s="260">
        <v>4</v>
      </c>
      <c r="BA312" s="287">
        <f>SUM(BA247:BA311)</f>
        <v>785512.80629999994</v>
      </c>
      <c r="BB312" s="287">
        <f>SUM(BB247:BB311)</f>
        <v>0</v>
      </c>
      <c r="BC312" s="287">
        <f>SUM(BC247:BC311)</f>
        <v>0</v>
      </c>
      <c r="BD312" s="287">
        <f>SUM(BD247:BD311)</f>
        <v>0</v>
      </c>
      <c r="BE312" s="287">
        <f>SUM(BE247:BE311)</f>
        <v>0</v>
      </c>
    </row>
    <row r="313" spans="1:80" x14ac:dyDescent="0.2">
      <c r="A313" s="250" t="s">
        <v>97</v>
      </c>
      <c r="B313" s="251" t="s">
        <v>484</v>
      </c>
      <c r="C313" s="252" t="s">
        <v>485</v>
      </c>
      <c r="D313" s="253"/>
      <c r="E313" s="254"/>
      <c r="F313" s="254"/>
      <c r="G313" s="255"/>
      <c r="H313" s="256"/>
      <c r="I313" s="257"/>
      <c r="J313" s="258"/>
      <c r="K313" s="259"/>
      <c r="O313" s="260">
        <v>1</v>
      </c>
    </row>
    <row r="314" spans="1:80" x14ac:dyDescent="0.2">
      <c r="A314" s="261">
        <v>81</v>
      </c>
      <c r="B314" s="262" t="s">
        <v>487</v>
      </c>
      <c r="C314" s="263" t="s">
        <v>488</v>
      </c>
      <c r="D314" s="264" t="s">
        <v>322</v>
      </c>
      <c r="E314" s="265">
        <v>1</v>
      </c>
      <c r="F314" s="265">
        <v>19668</v>
      </c>
      <c r="G314" s="266">
        <f>E314*F314</f>
        <v>19668</v>
      </c>
      <c r="H314" s="267">
        <v>0.20787</v>
      </c>
      <c r="I314" s="268">
        <f>E314*H314</f>
        <v>0.20787</v>
      </c>
      <c r="J314" s="267">
        <v>0</v>
      </c>
      <c r="K314" s="268">
        <f>E314*J314</f>
        <v>0</v>
      </c>
      <c r="O314" s="260">
        <v>2</v>
      </c>
      <c r="AA314" s="233">
        <v>1</v>
      </c>
      <c r="AB314" s="233">
        <v>1</v>
      </c>
      <c r="AC314" s="233">
        <v>1</v>
      </c>
      <c r="AZ314" s="233">
        <v>1</v>
      </c>
      <c r="BA314" s="233">
        <f>IF(AZ314=1,G314,0)</f>
        <v>19668</v>
      </c>
      <c r="BB314" s="233">
        <f>IF(AZ314=2,G314,0)</f>
        <v>0</v>
      </c>
      <c r="BC314" s="233">
        <f>IF(AZ314=3,G314,0)</f>
        <v>0</v>
      </c>
      <c r="BD314" s="233">
        <f>IF(AZ314=4,G314,0)</f>
        <v>0</v>
      </c>
      <c r="BE314" s="233">
        <f>IF(AZ314=5,G314,0)</f>
        <v>0</v>
      </c>
      <c r="CA314" s="260">
        <v>1</v>
      </c>
      <c r="CB314" s="260">
        <v>1</v>
      </c>
    </row>
    <row r="315" spans="1:80" x14ac:dyDescent="0.2">
      <c r="A315" s="261">
        <v>82</v>
      </c>
      <c r="B315" s="262" t="s">
        <v>489</v>
      </c>
      <c r="C315" s="263" t="s">
        <v>490</v>
      </c>
      <c r="D315" s="264" t="s">
        <v>379</v>
      </c>
      <c r="E315" s="265">
        <v>8.39</v>
      </c>
      <c r="F315" s="265">
        <v>7623</v>
      </c>
      <c r="G315" s="266">
        <f>E315*F315</f>
        <v>63956.97</v>
      </c>
      <c r="H315" s="267">
        <v>0.10052</v>
      </c>
      <c r="I315" s="268">
        <f>E315*H315</f>
        <v>0.84336280000000008</v>
      </c>
      <c r="J315" s="267">
        <v>0</v>
      </c>
      <c r="K315" s="268">
        <f>E315*J315</f>
        <v>0</v>
      </c>
      <c r="O315" s="260">
        <v>2</v>
      </c>
      <c r="AA315" s="233">
        <v>1</v>
      </c>
      <c r="AB315" s="233">
        <v>1</v>
      </c>
      <c r="AC315" s="233">
        <v>1</v>
      </c>
      <c r="AZ315" s="233">
        <v>1</v>
      </c>
      <c r="BA315" s="233">
        <f>IF(AZ315=1,G315,0)</f>
        <v>63956.97</v>
      </c>
      <c r="BB315" s="233">
        <f>IF(AZ315=2,G315,0)</f>
        <v>0</v>
      </c>
      <c r="BC315" s="233">
        <f>IF(AZ315=3,G315,0)</f>
        <v>0</v>
      </c>
      <c r="BD315" s="233">
        <f>IF(AZ315=4,G315,0)</f>
        <v>0</v>
      </c>
      <c r="BE315" s="233">
        <f>IF(AZ315=5,G315,0)</f>
        <v>0</v>
      </c>
      <c r="CA315" s="260">
        <v>1</v>
      </c>
      <c r="CB315" s="260">
        <v>1</v>
      </c>
    </row>
    <row r="316" spans="1:80" x14ac:dyDescent="0.2">
      <c r="A316" s="261">
        <v>83</v>
      </c>
      <c r="B316" s="262" t="s">
        <v>491</v>
      </c>
      <c r="C316" s="263" t="s">
        <v>492</v>
      </c>
      <c r="D316" s="264" t="s">
        <v>322</v>
      </c>
      <c r="E316" s="265">
        <v>1</v>
      </c>
      <c r="F316" s="265">
        <v>8071</v>
      </c>
      <c r="G316" s="266">
        <f>E316*F316</f>
        <v>8071</v>
      </c>
      <c r="H316" s="267">
        <v>1.9199999999999998E-2</v>
      </c>
      <c r="I316" s="268">
        <f>E316*H316</f>
        <v>1.9199999999999998E-2</v>
      </c>
      <c r="J316" s="267">
        <v>0</v>
      </c>
      <c r="K316" s="268">
        <f>E316*J316</f>
        <v>0</v>
      </c>
      <c r="O316" s="260">
        <v>2</v>
      </c>
      <c r="AA316" s="233">
        <v>1</v>
      </c>
      <c r="AB316" s="233">
        <v>1</v>
      </c>
      <c r="AC316" s="233">
        <v>1</v>
      </c>
      <c r="AZ316" s="233">
        <v>1</v>
      </c>
      <c r="BA316" s="233">
        <f>IF(AZ316=1,G316,0)</f>
        <v>8071</v>
      </c>
      <c r="BB316" s="233">
        <f>IF(AZ316=2,G316,0)</f>
        <v>0</v>
      </c>
      <c r="BC316" s="233">
        <f>IF(AZ316=3,G316,0)</f>
        <v>0</v>
      </c>
      <c r="BD316" s="233">
        <f>IF(AZ316=4,G316,0)</f>
        <v>0</v>
      </c>
      <c r="BE316" s="233">
        <f>IF(AZ316=5,G316,0)</f>
        <v>0</v>
      </c>
      <c r="CA316" s="260">
        <v>1</v>
      </c>
      <c r="CB316" s="260">
        <v>1</v>
      </c>
    </row>
    <row r="317" spans="1:80" x14ac:dyDescent="0.2">
      <c r="A317" s="261">
        <v>84</v>
      </c>
      <c r="B317" s="262" t="s">
        <v>493</v>
      </c>
      <c r="C317" s="263" t="s">
        <v>494</v>
      </c>
      <c r="D317" s="264" t="s">
        <v>322</v>
      </c>
      <c r="E317" s="265">
        <v>1</v>
      </c>
      <c r="F317" s="265">
        <v>8047</v>
      </c>
      <c r="G317" s="266">
        <f>E317*F317</f>
        <v>8047</v>
      </c>
      <c r="H317" s="267">
        <v>1.1999999999999999E-3</v>
      </c>
      <c r="I317" s="268">
        <f>E317*H317</f>
        <v>1.1999999999999999E-3</v>
      </c>
      <c r="J317" s="267">
        <v>0</v>
      </c>
      <c r="K317" s="268">
        <f>E317*J317</f>
        <v>0</v>
      </c>
      <c r="O317" s="260">
        <v>2</v>
      </c>
      <c r="AA317" s="233">
        <v>1</v>
      </c>
      <c r="AB317" s="233">
        <v>1</v>
      </c>
      <c r="AC317" s="233">
        <v>1</v>
      </c>
      <c r="AZ317" s="233">
        <v>1</v>
      </c>
      <c r="BA317" s="233">
        <f>IF(AZ317=1,G317,0)</f>
        <v>8047</v>
      </c>
      <c r="BB317" s="233">
        <f>IF(AZ317=2,G317,0)</f>
        <v>0</v>
      </c>
      <c r="BC317" s="233">
        <f>IF(AZ317=3,G317,0)</f>
        <v>0</v>
      </c>
      <c r="BD317" s="233">
        <f>IF(AZ317=4,G317,0)</f>
        <v>0</v>
      </c>
      <c r="BE317" s="233">
        <f>IF(AZ317=5,G317,0)</f>
        <v>0</v>
      </c>
      <c r="CA317" s="260">
        <v>1</v>
      </c>
      <c r="CB317" s="260">
        <v>1</v>
      </c>
    </row>
    <row r="318" spans="1:80" x14ac:dyDescent="0.2">
      <c r="A318" s="261">
        <v>85</v>
      </c>
      <c r="B318" s="262" t="s">
        <v>495</v>
      </c>
      <c r="C318" s="263" t="s">
        <v>496</v>
      </c>
      <c r="D318" s="264" t="s">
        <v>322</v>
      </c>
      <c r="E318" s="265">
        <v>1</v>
      </c>
      <c r="F318" s="265">
        <v>5539</v>
      </c>
      <c r="G318" s="266">
        <f>E318*F318</f>
        <v>5539</v>
      </c>
      <c r="H318" s="267">
        <v>2.99E-3</v>
      </c>
      <c r="I318" s="268">
        <f>E318*H318</f>
        <v>2.99E-3</v>
      </c>
      <c r="J318" s="267">
        <v>0</v>
      </c>
      <c r="K318" s="268">
        <f>E318*J318</f>
        <v>0</v>
      </c>
      <c r="O318" s="260">
        <v>2</v>
      </c>
      <c r="AA318" s="233">
        <v>1</v>
      </c>
      <c r="AB318" s="233">
        <v>0</v>
      </c>
      <c r="AC318" s="233">
        <v>0</v>
      </c>
      <c r="AZ318" s="233">
        <v>1</v>
      </c>
      <c r="BA318" s="233">
        <f>IF(AZ318=1,G318,0)</f>
        <v>5539</v>
      </c>
      <c r="BB318" s="233">
        <f>IF(AZ318=2,G318,0)</f>
        <v>0</v>
      </c>
      <c r="BC318" s="233">
        <f>IF(AZ318=3,G318,0)</f>
        <v>0</v>
      </c>
      <c r="BD318" s="233">
        <f>IF(AZ318=4,G318,0)</f>
        <v>0</v>
      </c>
      <c r="BE318" s="233">
        <f>IF(AZ318=5,G318,0)</f>
        <v>0</v>
      </c>
      <c r="CA318" s="260">
        <v>1</v>
      </c>
      <c r="CB318" s="260">
        <v>0</v>
      </c>
    </row>
    <row r="319" spans="1:80" x14ac:dyDescent="0.2">
      <c r="A319" s="278"/>
      <c r="B319" s="279" t="s">
        <v>100</v>
      </c>
      <c r="C319" s="280" t="s">
        <v>486</v>
      </c>
      <c r="D319" s="281"/>
      <c r="E319" s="282"/>
      <c r="F319" s="283"/>
      <c r="G319" s="284">
        <f>SUM(G313:G318)</f>
        <v>105281.97</v>
      </c>
      <c r="H319" s="285"/>
      <c r="I319" s="286">
        <f>SUM(I313:I318)</f>
        <v>1.0746228000000004</v>
      </c>
      <c r="J319" s="285"/>
      <c r="K319" s="286">
        <f>SUM(K313:K318)</f>
        <v>0</v>
      </c>
      <c r="L319" s="334"/>
      <c r="O319" s="260">
        <v>4</v>
      </c>
      <c r="BA319" s="287">
        <f>SUM(BA313:BA318)</f>
        <v>105281.97</v>
      </c>
      <c r="BB319" s="287">
        <f>SUM(BB313:BB318)</f>
        <v>0</v>
      </c>
      <c r="BC319" s="287">
        <f>SUM(BC313:BC318)</f>
        <v>0</v>
      </c>
      <c r="BD319" s="287">
        <f>SUM(BD313:BD318)</f>
        <v>0</v>
      </c>
      <c r="BE319" s="287">
        <f>SUM(BE313:BE318)</f>
        <v>0</v>
      </c>
    </row>
    <row r="320" spans="1:80" x14ac:dyDescent="0.2">
      <c r="A320" s="250" t="s">
        <v>97</v>
      </c>
      <c r="B320" s="251" t="s">
        <v>497</v>
      </c>
      <c r="C320" s="252" t="s">
        <v>498</v>
      </c>
      <c r="D320" s="253"/>
      <c r="E320" s="254"/>
      <c r="F320" s="254"/>
      <c r="G320" s="255"/>
      <c r="H320" s="256"/>
      <c r="I320" s="257"/>
      <c r="J320" s="258"/>
      <c r="K320" s="259"/>
      <c r="O320" s="260">
        <v>1</v>
      </c>
    </row>
    <row r="321" spans="1:80" x14ac:dyDescent="0.2">
      <c r="A321" s="261">
        <v>86</v>
      </c>
      <c r="B321" s="262" t="s">
        <v>500</v>
      </c>
      <c r="C321" s="263" t="s">
        <v>501</v>
      </c>
      <c r="D321" s="264" t="s">
        <v>502</v>
      </c>
      <c r="E321" s="265">
        <v>1469.31</v>
      </c>
      <c r="F321" s="265">
        <v>52</v>
      </c>
      <c r="G321" s="266">
        <f>E321*F321</f>
        <v>76404.12</v>
      </c>
      <c r="H321" s="267">
        <v>5.0000000000000002E-5</v>
      </c>
      <c r="I321" s="268">
        <f>E321*H321</f>
        <v>7.3465500000000003E-2</v>
      </c>
      <c r="J321" s="267">
        <v>0</v>
      </c>
      <c r="K321" s="268">
        <f>E321*J321</f>
        <v>0</v>
      </c>
      <c r="O321" s="260">
        <v>2</v>
      </c>
      <c r="AA321" s="233">
        <v>1</v>
      </c>
      <c r="AB321" s="233">
        <v>7</v>
      </c>
      <c r="AC321" s="233">
        <v>7</v>
      </c>
      <c r="AZ321" s="233">
        <v>1</v>
      </c>
      <c r="BA321" s="233">
        <f>IF(AZ321=1,G321,0)</f>
        <v>76404.12</v>
      </c>
      <c r="BB321" s="233">
        <f>IF(AZ321=2,G321,0)</f>
        <v>0</v>
      </c>
      <c r="BC321" s="233">
        <f>IF(AZ321=3,G321,0)</f>
        <v>0</v>
      </c>
      <c r="BD321" s="233">
        <f>IF(AZ321=4,G321,0)</f>
        <v>0</v>
      </c>
      <c r="BE321" s="233">
        <f>IF(AZ321=5,G321,0)</f>
        <v>0</v>
      </c>
      <c r="CA321" s="260">
        <v>1</v>
      </c>
      <c r="CB321" s="260">
        <v>7</v>
      </c>
    </row>
    <row r="322" spans="1:80" x14ac:dyDescent="0.2">
      <c r="A322" s="269"/>
      <c r="B322" s="272"/>
      <c r="C322" s="332" t="s">
        <v>503</v>
      </c>
      <c r="D322" s="333"/>
      <c r="E322" s="273">
        <v>0</v>
      </c>
      <c r="F322" s="274"/>
      <c r="G322" s="275"/>
      <c r="H322" s="276"/>
      <c r="I322" s="270"/>
      <c r="J322" s="277"/>
      <c r="K322" s="270"/>
      <c r="M322" s="271" t="s">
        <v>503</v>
      </c>
      <c r="O322" s="260"/>
    </row>
    <row r="323" spans="1:80" x14ac:dyDescent="0.2">
      <c r="A323" s="269"/>
      <c r="B323" s="272"/>
      <c r="C323" s="332" t="s">
        <v>504</v>
      </c>
      <c r="D323" s="333"/>
      <c r="E323" s="273">
        <v>1469.31</v>
      </c>
      <c r="F323" s="274"/>
      <c r="G323" s="275"/>
      <c r="H323" s="276"/>
      <c r="I323" s="270"/>
      <c r="J323" s="277"/>
      <c r="K323" s="270"/>
      <c r="M323" s="271" t="s">
        <v>504</v>
      </c>
      <c r="O323" s="260"/>
    </row>
    <row r="324" spans="1:80" x14ac:dyDescent="0.2">
      <c r="A324" s="261">
        <v>87</v>
      </c>
      <c r="B324" s="262" t="s">
        <v>505</v>
      </c>
      <c r="C324" s="263" t="s">
        <v>506</v>
      </c>
      <c r="D324" s="264" t="s">
        <v>265</v>
      </c>
      <c r="E324" s="265">
        <v>1.1758999999999999</v>
      </c>
      <c r="F324" s="265">
        <v>21538</v>
      </c>
      <c r="G324" s="266">
        <f>E324*F324</f>
        <v>25326.534199999998</v>
      </c>
      <c r="H324" s="267">
        <v>1</v>
      </c>
      <c r="I324" s="268">
        <f>E324*H324</f>
        <v>1.1758999999999999</v>
      </c>
      <c r="J324" s="267"/>
      <c r="K324" s="268">
        <f>E324*J324</f>
        <v>0</v>
      </c>
      <c r="O324" s="260">
        <v>2</v>
      </c>
      <c r="AA324" s="233">
        <v>3</v>
      </c>
      <c r="AB324" s="233">
        <v>1</v>
      </c>
      <c r="AC324" s="233">
        <v>13480915</v>
      </c>
      <c r="AZ324" s="233">
        <v>1</v>
      </c>
      <c r="BA324" s="233">
        <f>IF(AZ324=1,G324,0)</f>
        <v>25326.534199999998</v>
      </c>
      <c r="BB324" s="233">
        <f>IF(AZ324=2,G324,0)</f>
        <v>0</v>
      </c>
      <c r="BC324" s="233">
        <f>IF(AZ324=3,G324,0)</f>
        <v>0</v>
      </c>
      <c r="BD324" s="233">
        <f>IF(AZ324=4,G324,0)</f>
        <v>0</v>
      </c>
      <c r="BE324" s="233">
        <f>IF(AZ324=5,G324,0)</f>
        <v>0</v>
      </c>
      <c r="CA324" s="260">
        <v>3</v>
      </c>
      <c r="CB324" s="260">
        <v>1</v>
      </c>
    </row>
    <row r="325" spans="1:80" x14ac:dyDescent="0.2">
      <c r="A325" s="269"/>
      <c r="B325" s="272"/>
      <c r="C325" s="332" t="s">
        <v>507</v>
      </c>
      <c r="D325" s="333"/>
      <c r="E325" s="273">
        <v>1.1758999999999999</v>
      </c>
      <c r="F325" s="274"/>
      <c r="G325" s="275"/>
      <c r="H325" s="276"/>
      <c r="I325" s="270"/>
      <c r="J325" s="277"/>
      <c r="K325" s="270"/>
      <c r="M325" s="271" t="s">
        <v>507</v>
      </c>
      <c r="O325" s="260"/>
    </row>
    <row r="326" spans="1:80" x14ac:dyDescent="0.2">
      <c r="A326" s="261">
        <v>88</v>
      </c>
      <c r="B326" s="262" t="s">
        <v>508</v>
      </c>
      <c r="C326" s="263" t="s">
        <v>509</v>
      </c>
      <c r="D326" s="264" t="s">
        <v>322</v>
      </c>
      <c r="E326" s="265">
        <v>34</v>
      </c>
      <c r="F326" s="265">
        <v>440</v>
      </c>
      <c r="G326" s="266">
        <f>E326*F326</f>
        <v>14960</v>
      </c>
      <c r="H326" s="267">
        <v>1E-3</v>
      </c>
      <c r="I326" s="268">
        <f>E326*H326</f>
        <v>3.4000000000000002E-2</v>
      </c>
      <c r="J326" s="267"/>
      <c r="K326" s="268">
        <f>E326*J326</f>
        <v>0</v>
      </c>
      <c r="O326" s="260">
        <v>2</v>
      </c>
      <c r="AA326" s="233">
        <v>3</v>
      </c>
      <c r="AB326" s="233">
        <v>1</v>
      </c>
      <c r="AC326" s="233">
        <v>55499999</v>
      </c>
      <c r="AZ326" s="233">
        <v>1</v>
      </c>
      <c r="BA326" s="233">
        <f>IF(AZ326=1,G326,0)</f>
        <v>14960</v>
      </c>
      <c r="BB326" s="233">
        <f>IF(AZ326=2,G326,0)</f>
        <v>0</v>
      </c>
      <c r="BC326" s="233">
        <f>IF(AZ326=3,G326,0)</f>
        <v>0</v>
      </c>
      <c r="BD326" s="233">
        <f>IF(AZ326=4,G326,0)</f>
        <v>0</v>
      </c>
      <c r="BE326" s="233">
        <f>IF(AZ326=5,G326,0)</f>
        <v>0</v>
      </c>
      <c r="CA326" s="260">
        <v>3</v>
      </c>
      <c r="CB326" s="260">
        <v>1</v>
      </c>
    </row>
    <row r="327" spans="1:80" x14ac:dyDescent="0.2">
      <c r="A327" s="278"/>
      <c r="B327" s="279" t="s">
        <v>100</v>
      </c>
      <c r="C327" s="280" t="s">
        <v>499</v>
      </c>
      <c r="D327" s="281"/>
      <c r="E327" s="282"/>
      <c r="F327" s="283"/>
      <c r="G327" s="284">
        <f>SUM(G320:G326)</f>
        <v>116690.65419999999</v>
      </c>
      <c r="H327" s="285"/>
      <c r="I327" s="286">
        <f>SUM(I320:I326)</f>
        <v>1.2833654999999999</v>
      </c>
      <c r="J327" s="285"/>
      <c r="K327" s="286">
        <f>SUM(K320:K326)</f>
        <v>0</v>
      </c>
      <c r="O327" s="260">
        <v>4</v>
      </c>
      <c r="BA327" s="287">
        <f>SUM(BA320:BA326)</f>
        <v>116690.65419999999</v>
      </c>
      <c r="BB327" s="287">
        <f>SUM(BB320:BB326)</f>
        <v>0</v>
      </c>
      <c r="BC327" s="287">
        <f>SUM(BC320:BC326)</f>
        <v>0</v>
      </c>
      <c r="BD327" s="287">
        <f>SUM(BD320:BD326)</f>
        <v>0</v>
      </c>
      <c r="BE327" s="287">
        <f>SUM(BE320:BE326)</f>
        <v>0</v>
      </c>
    </row>
    <row r="328" spans="1:80" x14ac:dyDescent="0.2">
      <c r="A328" s="250" t="s">
        <v>97</v>
      </c>
      <c r="B328" s="251" t="s">
        <v>510</v>
      </c>
      <c r="C328" s="252" t="s">
        <v>511</v>
      </c>
      <c r="D328" s="253"/>
      <c r="E328" s="254"/>
      <c r="F328" s="254"/>
      <c r="G328" s="255"/>
      <c r="H328" s="256"/>
      <c r="I328" s="257"/>
      <c r="J328" s="258"/>
      <c r="K328" s="259"/>
      <c r="O328" s="260">
        <v>1</v>
      </c>
    </row>
    <row r="329" spans="1:80" x14ac:dyDescent="0.2">
      <c r="A329" s="261">
        <v>89</v>
      </c>
      <c r="B329" s="262" t="s">
        <v>513</v>
      </c>
      <c r="C329" s="263" t="s">
        <v>514</v>
      </c>
      <c r="D329" s="264" t="s">
        <v>322</v>
      </c>
      <c r="E329" s="265">
        <v>17</v>
      </c>
      <c r="F329" s="265">
        <v>354</v>
      </c>
      <c r="G329" s="266">
        <f>E329*F329</f>
        <v>6018</v>
      </c>
      <c r="H329" s="267">
        <v>0</v>
      </c>
      <c r="I329" s="268">
        <f>E329*H329</f>
        <v>0</v>
      </c>
      <c r="J329" s="267">
        <v>0</v>
      </c>
      <c r="K329" s="268">
        <f>E329*J329</f>
        <v>0</v>
      </c>
      <c r="O329" s="260">
        <v>2</v>
      </c>
      <c r="AA329" s="233">
        <v>1</v>
      </c>
      <c r="AB329" s="233">
        <v>1</v>
      </c>
      <c r="AC329" s="233">
        <v>1</v>
      </c>
      <c r="AZ329" s="233">
        <v>1</v>
      </c>
      <c r="BA329" s="233">
        <f>IF(AZ329=1,G329,0)</f>
        <v>6018</v>
      </c>
      <c r="BB329" s="233">
        <f>IF(AZ329=2,G329,0)</f>
        <v>0</v>
      </c>
      <c r="BC329" s="233">
        <f>IF(AZ329=3,G329,0)</f>
        <v>0</v>
      </c>
      <c r="BD329" s="233">
        <f>IF(AZ329=4,G329,0)</f>
        <v>0</v>
      </c>
      <c r="BE329" s="233">
        <f>IF(AZ329=5,G329,0)</f>
        <v>0</v>
      </c>
      <c r="CA329" s="260">
        <v>1</v>
      </c>
      <c r="CB329" s="260">
        <v>1</v>
      </c>
    </row>
    <row r="330" spans="1:80" x14ac:dyDescent="0.2">
      <c r="A330" s="269"/>
      <c r="B330" s="272"/>
      <c r="C330" s="332" t="s">
        <v>515</v>
      </c>
      <c r="D330" s="333"/>
      <c r="E330" s="273">
        <v>0</v>
      </c>
      <c r="F330" s="274"/>
      <c r="G330" s="275"/>
      <c r="H330" s="276"/>
      <c r="I330" s="270"/>
      <c r="J330" s="277"/>
      <c r="K330" s="270"/>
      <c r="M330" s="271" t="s">
        <v>515</v>
      </c>
      <c r="O330" s="260"/>
    </row>
    <row r="331" spans="1:80" x14ac:dyDescent="0.2">
      <c r="A331" s="269"/>
      <c r="B331" s="272"/>
      <c r="C331" s="332" t="s">
        <v>516</v>
      </c>
      <c r="D331" s="333"/>
      <c r="E331" s="273">
        <v>17</v>
      </c>
      <c r="F331" s="274"/>
      <c r="G331" s="275"/>
      <c r="H331" s="276"/>
      <c r="I331" s="270"/>
      <c r="J331" s="277"/>
      <c r="K331" s="270"/>
      <c r="M331" s="271">
        <v>17</v>
      </c>
      <c r="O331" s="260"/>
    </row>
    <row r="332" spans="1:80" x14ac:dyDescent="0.2">
      <c r="A332" s="261">
        <v>90</v>
      </c>
      <c r="B332" s="262" t="s">
        <v>517</v>
      </c>
      <c r="C332" s="263" t="s">
        <v>518</v>
      </c>
      <c r="D332" s="264" t="s">
        <v>322</v>
      </c>
      <c r="E332" s="265">
        <v>1</v>
      </c>
      <c r="F332" s="265">
        <v>498</v>
      </c>
      <c r="G332" s="266">
        <f>E332*F332</f>
        <v>498</v>
      </c>
      <c r="H332" s="267">
        <v>0</v>
      </c>
      <c r="I332" s="268">
        <f>E332*H332</f>
        <v>0</v>
      </c>
      <c r="J332" s="267">
        <v>0</v>
      </c>
      <c r="K332" s="268">
        <f>E332*J332</f>
        <v>0</v>
      </c>
      <c r="O332" s="260">
        <v>2</v>
      </c>
      <c r="AA332" s="233">
        <v>1</v>
      </c>
      <c r="AB332" s="233">
        <v>1</v>
      </c>
      <c r="AC332" s="233">
        <v>1</v>
      </c>
      <c r="AZ332" s="233">
        <v>1</v>
      </c>
      <c r="BA332" s="233">
        <f>IF(AZ332=1,G332,0)</f>
        <v>498</v>
      </c>
      <c r="BB332" s="233">
        <f>IF(AZ332=2,G332,0)</f>
        <v>0</v>
      </c>
      <c r="BC332" s="233">
        <f>IF(AZ332=3,G332,0)</f>
        <v>0</v>
      </c>
      <c r="BD332" s="233">
        <f>IF(AZ332=4,G332,0)</f>
        <v>0</v>
      </c>
      <c r="BE332" s="233">
        <f>IF(AZ332=5,G332,0)</f>
        <v>0</v>
      </c>
      <c r="CA332" s="260">
        <v>1</v>
      </c>
      <c r="CB332" s="260">
        <v>1</v>
      </c>
    </row>
    <row r="333" spans="1:80" x14ac:dyDescent="0.2">
      <c r="A333" s="269"/>
      <c r="B333" s="272"/>
      <c r="C333" s="332" t="s">
        <v>519</v>
      </c>
      <c r="D333" s="333"/>
      <c r="E333" s="273">
        <v>0</v>
      </c>
      <c r="F333" s="274"/>
      <c r="G333" s="275"/>
      <c r="H333" s="276"/>
      <c r="I333" s="270"/>
      <c r="J333" s="277"/>
      <c r="K333" s="270"/>
      <c r="M333" s="271" t="s">
        <v>519</v>
      </c>
      <c r="O333" s="260"/>
    </row>
    <row r="334" spans="1:80" x14ac:dyDescent="0.2">
      <c r="A334" s="269"/>
      <c r="B334" s="272"/>
      <c r="C334" s="332" t="s">
        <v>98</v>
      </c>
      <c r="D334" s="333"/>
      <c r="E334" s="273">
        <v>1</v>
      </c>
      <c r="F334" s="274"/>
      <c r="G334" s="275"/>
      <c r="H334" s="276"/>
      <c r="I334" s="270"/>
      <c r="J334" s="277"/>
      <c r="K334" s="270"/>
      <c r="M334" s="271">
        <v>1</v>
      </c>
      <c r="O334" s="260"/>
    </row>
    <row r="335" spans="1:80" x14ac:dyDescent="0.2">
      <c r="A335" s="261">
        <v>91</v>
      </c>
      <c r="B335" s="262" t="s">
        <v>520</v>
      </c>
      <c r="C335" s="263" t="s">
        <v>521</v>
      </c>
      <c r="D335" s="264" t="s">
        <v>322</v>
      </c>
      <c r="E335" s="265">
        <v>12</v>
      </c>
      <c r="F335" s="265">
        <v>666</v>
      </c>
      <c r="G335" s="266">
        <f>E335*F335</f>
        <v>7992</v>
      </c>
      <c r="H335" s="267">
        <v>0</v>
      </c>
      <c r="I335" s="268">
        <f>E335*H335</f>
        <v>0</v>
      </c>
      <c r="J335" s="267">
        <v>0</v>
      </c>
      <c r="K335" s="268">
        <f>E335*J335</f>
        <v>0</v>
      </c>
      <c r="O335" s="260">
        <v>2</v>
      </c>
      <c r="AA335" s="233">
        <v>1</v>
      </c>
      <c r="AB335" s="233">
        <v>1</v>
      </c>
      <c r="AC335" s="233">
        <v>1</v>
      </c>
      <c r="AZ335" s="233">
        <v>1</v>
      </c>
      <c r="BA335" s="233">
        <f>IF(AZ335=1,G335,0)</f>
        <v>7992</v>
      </c>
      <c r="BB335" s="233">
        <f>IF(AZ335=2,G335,0)</f>
        <v>0</v>
      </c>
      <c r="BC335" s="233">
        <f>IF(AZ335=3,G335,0)</f>
        <v>0</v>
      </c>
      <c r="BD335" s="233">
        <f>IF(AZ335=4,G335,0)</f>
        <v>0</v>
      </c>
      <c r="BE335" s="233">
        <f>IF(AZ335=5,G335,0)</f>
        <v>0</v>
      </c>
      <c r="CA335" s="260">
        <v>1</v>
      </c>
      <c r="CB335" s="260">
        <v>1</v>
      </c>
    </row>
    <row r="336" spans="1:80" x14ac:dyDescent="0.2">
      <c r="A336" s="269"/>
      <c r="B336" s="272"/>
      <c r="C336" s="332" t="s">
        <v>522</v>
      </c>
      <c r="D336" s="333"/>
      <c r="E336" s="273">
        <v>0</v>
      </c>
      <c r="F336" s="274"/>
      <c r="G336" s="275"/>
      <c r="H336" s="276"/>
      <c r="I336" s="270"/>
      <c r="J336" s="277"/>
      <c r="K336" s="270"/>
      <c r="M336" s="271" t="s">
        <v>522</v>
      </c>
      <c r="O336" s="260"/>
    </row>
    <row r="337" spans="1:80" x14ac:dyDescent="0.2">
      <c r="A337" s="269"/>
      <c r="B337" s="272"/>
      <c r="C337" s="332" t="s">
        <v>523</v>
      </c>
      <c r="D337" s="333"/>
      <c r="E337" s="273">
        <v>12</v>
      </c>
      <c r="F337" s="274"/>
      <c r="G337" s="275"/>
      <c r="H337" s="276"/>
      <c r="I337" s="270"/>
      <c r="J337" s="277"/>
      <c r="K337" s="270"/>
      <c r="M337" s="271">
        <v>12</v>
      </c>
      <c r="O337" s="260"/>
    </row>
    <row r="338" spans="1:80" x14ac:dyDescent="0.2">
      <c r="A338" s="261">
        <v>92</v>
      </c>
      <c r="B338" s="262" t="s">
        <v>524</v>
      </c>
      <c r="C338" s="263" t="s">
        <v>525</v>
      </c>
      <c r="D338" s="264" t="s">
        <v>200</v>
      </c>
      <c r="E338" s="265">
        <v>70.347999999999999</v>
      </c>
      <c r="F338" s="265">
        <v>141</v>
      </c>
      <c r="G338" s="266">
        <f>E338*F338</f>
        <v>9919.0679999999993</v>
      </c>
      <c r="H338" s="267">
        <v>0</v>
      </c>
      <c r="I338" s="268">
        <f>E338*H338</f>
        <v>0</v>
      </c>
      <c r="J338" s="267">
        <v>0</v>
      </c>
      <c r="K338" s="268">
        <f>E338*J338</f>
        <v>0</v>
      </c>
      <c r="O338" s="260">
        <v>2</v>
      </c>
      <c r="AA338" s="233">
        <v>1</v>
      </c>
      <c r="AB338" s="233">
        <v>1</v>
      </c>
      <c r="AC338" s="233">
        <v>1</v>
      </c>
      <c r="AZ338" s="233">
        <v>1</v>
      </c>
      <c r="BA338" s="233">
        <f>IF(AZ338=1,G338,0)</f>
        <v>9919.0679999999993</v>
      </c>
      <c r="BB338" s="233">
        <f>IF(AZ338=2,G338,0)</f>
        <v>0</v>
      </c>
      <c r="BC338" s="233">
        <f>IF(AZ338=3,G338,0)</f>
        <v>0</v>
      </c>
      <c r="BD338" s="233">
        <f>IF(AZ338=4,G338,0)</f>
        <v>0</v>
      </c>
      <c r="BE338" s="233">
        <f>IF(AZ338=5,G338,0)</f>
        <v>0</v>
      </c>
      <c r="CA338" s="260">
        <v>1</v>
      </c>
      <c r="CB338" s="260">
        <v>1</v>
      </c>
    </row>
    <row r="339" spans="1:80" x14ac:dyDescent="0.2">
      <c r="A339" s="269"/>
      <c r="B339" s="272"/>
      <c r="C339" s="332" t="s">
        <v>526</v>
      </c>
      <c r="D339" s="333"/>
      <c r="E339" s="273">
        <v>0</v>
      </c>
      <c r="F339" s="274"/>
      <c r="G339" s="275"/>
      <c r="H339" s="276"/>
      <c r="I339" s="270"/>
      <c r="J339" s="277"/>
      <c r="K339" s="270"/>
      <c r="M339" s="271" t="s">
        <v>526</v>
      </c>
      <c r="O339" s="260"/>
    </row>
    <row r="340" spans="1:80" x14ac:dyDescent="0.2">
      <c r="A340" s="269"/>
      <c r="B340" s="272"/>
      <c r="C340" s="332" t="s">
        <v>527</v>
      </c>
      <c r="D340" s="333"/>
      <c r="E340" s="273">
        <v>62.927999999999997</v>
      </c>
      <c r="F340" s="274"/>
      <c r="G340" s="275"/>
      <c r="H340" s="276"/>
      <c r="I340" s="270"/>
      <c r="J340" s="277"/>
      <c r="K340" s="270"/>
      <c r="M340" s="271" t="s">
        <v>527</v>
      </c>
      <c r="O340" s="260"/>
    </row>
    <row r="341" spans="1:80" x14ac:dyDescent="0.2">
      <c r="A341" s="269"/>
      <c r="B341" s="272"/>
      <c r="C341" s="332" t="s">
        <v>528</v>
      </c>
      <c r="D341" s="333"/>
      <c r="E341" s="273">
        <v>0</v>
      </c>
      <c r="F341" s="274"/>
      <c r="G341" s="275"/>
      <c r="H341" s="276"/>
      <c r="I341" s="270"/>
      <c r="J341" s="277"/>
      <c r="K341" s="270"/>
      <c r="M341" s="271" t="s">
        <v>528</v>
      </c>
      <c r="O341" s="260"/>
    </row>
    <row r="342" spans="1:80" x14ac:dyDescent="0.2">
      <c r="A342" s="269"/>
      <c r="B342" s="272"/>
      <c r="C342" s="332" t="s">
        <v>529</v>
      </c>
      <c r="D342" s="333"/>
      <c r="E342" s="273">
        <v>7.42</v>
      </c>
      <c r="F342" s="274"/>
      <c r="G342" s="275"/>
      <c r="H342" s="276"/>
      <c r="I342" s="270"/>
      <c r="J342" s="277"/>
      <c r="K342" s="270"/>
      <c r="M342" s="271" t="s">
        <v>529</v>
      </c>
      <c r="O342" s="260"/>
    </row>
    <row r="343" spans="1:80" ht="22.5" x14ac:dyDescent="0.2">
      <c r="A343" s="261">
        <v>93</v>
      </c>
      <c r="B343" s="262" t="s">
        <v>530</v>
      </c>
      <c r="C343" s="263" t="s">
        <v>531</v>
      </c>
      <c r="D343" s="264" t="s">
        <v>379</v>
      </c>
      <c r="E343" s="265">
        <v>3.15</v>
      </c>
      <c r="F343" s="265">
        <v>892</v>
      </c>
      <c r="G343" s="266">
        <f>E343*F343</f>
        <v>2809.7999999999997</v>
      </c>
      <c r="H343" s="267">
        <v>1.306E-2</v>
      </c>
      <c r="I343" s="268">
        <f>E343*H343</f>
        <v>4.1139000000000002E-2</v>
      </c>
      <c r="J343" s="267">
        <v>0</v>
      </c>
      <c r="K343" s="268">
        <f>E343*J343</f>
        <v>0</v>
      </c>
      <c r="O343" s="260">
        <v>2</v>
      </c>
      <c r="AA343" s="233">
        <v>1</v>
      </c>
      <c r="AB343" s="233">
        <v>1</v>
      </c>
      <c r="AC343" s="233">
        <v>1</v>
      </c>
      <c r="AZ343" s="233">
        <v>1</v>
      </c>
      <c r="BA343" s="233">
        <f>IF(AZ343=1,G343,0)</f>
        <v>2809.7999999999997</v>
      </c>
      <c r="BB343" s="233">
        <f>IF(AZ343=2,G343,0)</f>
        <v>0</v>
      </c>
      <c r="BC343" s="233">
        <f>IF(AZ343=3,G343,0)</f>
        <v>0</v>
      </c>
      <c r="BD343" s="233">
        <f>IF(AZ343=4,G343,0)</f>
        <v>0</v>
      </c>
      <c r="BE343" s="233">
        <f>IF(AZ343=5,G343,0)</f>
        <v>0</v>
      </c>
      <c r="CA343" s="260">
        <v>1</v>
      </c>
      <c r="CB343" s="260">
        <v>1</v>
      </c>
    </row>
    <row r="344" spans="1:80" x14ac:dyDescent="0.2">
      <c r="A344" s="269"/>
      <c r="B344" s="272"/>
      <c r="C344" s="332" t="s">
        <v>532</v>
      </c>
      <c r="D344" s="333"/>
      <c r="E344" s="273">
        <v>0</v>
      </c>
      <c r="F344" s="274"/>
      <c r="G344" s="275"/>
      <c r="H344" s="276"/>
      <c r="I344" s="270"/>
      <c r="J344" s="277"/>
      <c r="K344" s="270"/>
      <c r="M344" s="271" t="s">
        <v>532</v>
      </c>
      <c r="O344" s="260"/>
    </row>
    <row r="345" spans="1:80" x14ac:dyDescent="0.2">
      <c r="A345" s="269"/>
      <c r="B345" s="272"/>
      <c r="C345" s="332" t="s">
        <v>533</v>
      </c>
      <c r="D345" s="333"/>
      <c r="E345" s="273">
        <v>3.15</v>
      </c>
      <c r="F345" s="274"/>
      <c r="G345" s="275"/>
      <c r="H345" s="276"/>
      <c r="I345" s="270"/>
      <c r="J345" s="277"/>
      <c r="K345" s="270"/>
      <c r="M345" s="271" t="s">
        <v>533</v>
      </c>
      <c r="O345" s="260"/>
    </row>
    <row r="346" spans="1:80" x14ac:dyDescent="0.2">
      <c r="A346" s="261">
        <v>94</v>
      </c>
      <c r="B346" s="262" t="s">
        <v>534</v>
      </c>
      <c r="C346" s="263" t="s">
        <v>535</v>
      </c>
      <c r="D346" s="264" t="s">
        <v>322</v>
      </c>
      <c r="E346" s="265">
        <v>17</v>
      </c>
      <c r="F346" s="265">
        <v>412</v>
      </c>
      <c r="G346" s="266">
        <f>E346*F346</f>
        <v>7004</v>
      </c>
      <c r="H346" s="267">
        <v>0</v>
      </c>
      <c r="I346" s="268">
        <f>E346*H346</f>
        <v>0</v>
      </c>
      <c r="J346" s="267">
        <v>0</v>
      </c>
      <c r="K346" s="268">
        <f>E346*J346</f>
        <v>0</v>
      </c>
      <c r="O346" s="260">
        <v>2</v>
      </c>
      <c r="AA346" s="233">
        <v>1</v>
      </c>
      <c r="AB346" s="233">
        <v>1</v>
      </c>
      <c r="AC346" s="233">
        <v>1</v>
      </c>
      <c r="AZ346" s="233">
        <v>1</v>
      </c>
      <c r="BA346" s="233">
        <f>IF(AZ346=1,G346,0)</f>
        <v>7004</v>
      </c>
      <c r="BB346" s="233">
        <f>IF(AZ346=2,G346,0)</f>
        <v>0</v>
      </c>
      <c r="BC346" s="233">
        <f>IF(AZ346=3,G346,0)</f>
        <v>0</v>
      </c>
      <c r="BD346" s="233">
        <f>IF(AZ346=4,G346,0)</f>
        <v>0</v>
      </c>
      <c r="BE346" s="233">
        <f>IF(AZ346=5,G346,0)</f>
        <v>0</v>
      </c>
      <c r="CA346" s="260">
        <v>1</v>
      </c>
      <c r="CB346" s="260">
        <v>1</v>
      </c>
    </row>
    <row r="347" spans="1:80" ht="22.5" x14ac:dyDescent="0.2">
      <c r="A347" s="261">
        <v>95</v>
      </c>
      <c r="B347" s="262" t="s">
        <v>536</v>
      </c>
      <c r="C347" s="263" t="s">
        <v>537</v>
      </c>
      <c r="D347" s="264" t="s">
        <v>200</v>
      </c>
      <c r="E347" s="265">
        <v>235.12020000000001</v>
      </c>
      <c r="F347" s="265">
        <v>850</v>
      </c>
      <c r="G347" s="266">
        <f>E347*F347</f>
        <v>199852.17</v>
      </c>
      <c r="H347" s="267">
        <v>1.3270000000000001E-2</v>
      </c>
      <c r="I347" s="268">
        <f>E347*H347</f>
        <v>3.1200450540000002</v>
      </c>
      <c r="J347" s="267">
        <v>0</v>
      </c>
      <c r="K347" s="268">
        <f>E347*J347</f>
        <v>0</v>
      </c>
      <c r="O347" s="260">
        <v>2</v>
      </c>
      <c r="AA347" s="233">
        <v>1</v>
      </c>
      <c r="AB347" s="233">
        <v>1</v>
      </c>
      <c r="AC347" s="233">
        <v>1</v>
      </c>
      <c r="AZ347" s="233">
        <v>1</v>
      </c>
      <c r="BA347" s="233">
        <f>IF(AZ347=1,G347,0)</f>
        <v>199852.17</v>
      </c>
      <c r="BB347" s="233">
        <f>IF(AZ347=2,G347,0)</f>
        <v>0</v>
      </c>
      <c r="BC347" s="233">
        <f>IF(AZ347=3,G347,0)</f>
        <v>0</v>
      </c>
      <c r="BD347" s="233">
        <f>IF(AZ347=4,G347,0)</f>
        <v>0</v>
      </c>
      <c r="BE347" s="233">
        <f>IF(AZ347=5,G347,0)</f>
        <v>0</v>
      </c>
      <c r="CA347" s="260">
        <v>1</v>
      </c>
      <c r="CB347" s="260">
        <v>1</v>
      </c>
    </row>
    <row r="348" spans="1:80" x14ac:dyDescent="0.2">
      <c r="A348" s="269"/>
      <c r="B348" s="272"/>
      <c r="C348" s="332" t="s">
        <v>538</v>
      </c>
      <c r="D348" s="333"/>
      <c r="E348" s="273">
        <v>0</v>
      </c>
      <c r="F348" s="274"/>
      <c r="G348" s="275"/>
      <c r="H348" s="276"/>
      <c r="I348" s="270"/>
      <c r="J348" s="277"/>
      <c r="K348" s="270"/>
      <c r="M348" s="271" t="s">
        <v>538</v>
      </c>
      <c r="O348" s="260"/>
    </row>
    <row r="349" spans="1:80" x14ac:dyDescent="0.2">
      <c r="A349" s="269"/>
      <c r="B349" s="272"/>
      <c r="C349" s="332" t="s">
        <v>539</v>
      </c>
      <c r="D349" s="333"/>
      <c r="E349" s="273">
        <v>45.636200000000002</v>
      </c>
      <c r="F349" s="274"/>
      <c r="G349" s="275"/>
      <c r="H349" s="276"/>
      <c r="I349" s="270"/>
      <c r="J349" s="277"/>
      <c r="K349" s="270"/>
      <c r="M349" s="271" t="s">
        <v>539</v>
      </c>
      <c r="O349" s="260"/>
    </row>
    <row r="350" spans="1:80" x14ac:dyDescent="0.2">
      <c r="A350" s="269"/>
      <c r="B350" s="272"/>
      <c r="C350" s="332" t="s">
        <v>540</v>
      </c>
      <c r="D350" s="333"/>
      <c r="E350" s="273">
        <v>10.488</v>
      </c>
      <c r="F350" s="274"/>
      <c r="G350" s="275"/>
      <c r="H350" s="276"/>
      <c r="I350" s="270"/>
      <c r="J350" s="277"/>
      <c r="K350" s="270"/>
      <c r="M350" s="271" t="s">
        <v>540</v>
      </c>
      <c r="O350" s="260"/>
    </row>
    <row r="351" spans="1:80" ht="22.5" x14ac:dyDescent="0.2">
      <c r="A351" s="269"/>
      <c r="B351" s="272"/>
      <c r="C351" s="332" t="s">
        <v>541</v>
      </c>
      <c r="D351" s="333"/>
      <c r="E351" s="273">
        <v>30.443999999999999</v>
      </c>
      <c r="F351" s="274"/>
      <c r="G351" s="275"/>
      <c r="H351" s="276"/>
      <c r="I351" s="270"/>
      <c r="J351" s="277"/>
      <c r="K351" s="270"/>
      <c r="M351" s="271" t="s">
        <v>541</v>
      </c>
      <c r="O351" s="260"/>
    </row>
    <row r="352" spans="1:80" x14ac:dyDescent="0.2">
      <c r="A352" s="269"/>
      <c r="B352" s="272"/>
      <c r="C352" s="332" t="s">
        <v>542</v>
      </c>
      <c r="D352" s="333"/>
      <c r="E352" s="273">
        <v>23.340499999999999</v>
      </c>
      <c r="F352" s="274"/>
      <c r="G352" s="275"/>
      <c r="H352" s="276"/>
      <c r="I352" s="270"/>
      <c r="J352" s="277"/>
      <c r="K352" s="270"/>
      <c r="M352" s="271" t="s">
        <v>542</v>
      </c>
      <c r="O352" s="260"/>
    </row>
    <row r="353" spans="1:80" x14ac:dyDescent="0.2">
      <c r="A353" s="269"/>
      <c r="B353" s="272"/>
      <c r="C353" s="332" t="s">
        <v>543</v>
      </c>
      <c r="D353" s="333"/>
      <c r="E353" s="273">
        <v>5.2439999999999998</v>
      </c>
      <c r="F353" s="274"/>
      <c r="G353" s="275"/>
      <c r="H353" s="276"/>
      <c r="I353" s="270"/>
      <c r="J353" s="277"/>
      <c r="K353" s="270"/>
      <c r="M353" s="271" t="s">
        <v>543</v>
      </c>
      <c r="O353" s="260"/>
    </row>
    <row r="354" spans="1:80" ht="22.5" x14ac:dyDescent="0.2">
      <c r="A354" s="269"/>
      <c r="B354" s="272"/>
      <c r="C354" s="332" t="s">
        <v>544</v>
      </c>
      <c r="D354" s="333"/>
      <c r="E354" s="273">
        <v>26.608499999999999</v>
      </c>
      <c r="F354" s="274"/>
      <c r="G354" s="275"/>
      <c r="H354" s="276"/>
      <c r="I354" s="270"/>
      <c r="J354" s="277"/>
      <c r="K354" s="270"/>
      <c r="M354" s="271" t="s">
        <v>544</v>
      </c>
      <c r="O354" s="260"/>
    </row>
    <row r="355" spans="1:80" ht="22.5" x14ac:dyDescent="0.2">
      <c r="A355" s="269"/>
      <c r="B355" s="272"/>
      <c r="C355" s="332" t="s">
        <v>545</v>
      </c>
      <c r="D355" s="333"/>
      <c r="E355" s="273">
        <v>26.844000000000001</v>
      </c>
      <c r="F355" s="274"/>
      <c r="G355" s="275"/>
      <c r="H355" s="276"/>
      <c r="I355" s="270"/>
      <c r="J355" s="277"/>
      <c r="K355" s="270"/>
      <c r="M355" s="271" t="s">
        <v>545</v>
      </c>
      <c r="O355" s="260"/>
    </row>
    <row r="356" spans="1:80" ht="22.5" x14ac:dyDescent="0.2">
      <c r="A356" s="269"/>
      <c r="B356" s="272"/>
      <c r="C356" s="332" t="s">
        <v>546</v>
      </c>
      <c r="D356" s="333"/>
      <c r="E356" s="273">
        <v>27.670999999999999</v>
      </c>
      <c r="F356" s="274"/>
      <c r="G356" s="275"/>
      <c r="H356" s="276"/>
      <c r="I356" s="270"/>
      <c r="J356" s="277"/>
      <c r="K356" s="270"/>
      <c r="M356" s="271" t="s">
        <v>546</v>
      </c>
      <c r="O356" s="260"/>
    </row>
    <row r="357" spans="1:80" x14ac:dyDescent="0.2">
      <c r="A357" s="269"/>
      <c r="B357" s="272"/>
      <c r="C357" s="332" t="s">
        <v>547</v>
      </c>
      <c r="D357" s="333"/>
      <c r="E357" s="273">
        <v>33.6</v>
      </c>
      <c r="F357" s="274"/>
      <c r="G357" s="275"/>
      <c r="H357" s="276"/>
      <c r="I357" s="270"/>
      <c r="J357" s="277"/>
      <c r="K357" s="270"/>
      <c r="M357" s="271" t="s">
        <v>547</v>
      </c>
      <c r="O357" s="260"/>
    </row>
    <row r="358" spans="1:80" x14ac:dyDescent="0.2">
      <c r="A358" s="269"/>
      <c r="B358" s="272"/>
      <c r="C358" s="332" t="s">
        <v>543</v>
      </c>
      <c r="D358" s="333"/>
      <c r="E358" s="273">
        <v>5.2439999999999998</v>
      </c>
      <c r="F358" s="274"/>
      <c r="G358" s="275"/>
      <c r="H358" s="276"/>
      <c r="I358" s="270"/>
      <c r="J358" s="277"/>
      <c r="K358" s="270"/>
      <c r="M358" s="271" t="s">
        <v>543</v>
      </c>
      <c r="O358" s="260"/>
    </row>
    <row r="359" spans="1:80" ht="22.5" x14ac:dyDescent="0.2">
      <c r="A359" s="261">
        <v>96</v>
      </c>
      <c r="B359" s="262" t="s">
        <v>548</v>
      </c>
      <c r="C359" s="263" t="s">
        <v>549</v>
      </c>
      <c r="D359" s="264" t="s">
        <v>200</v>
      </c>
      <c r="E359" s="265">
        <v>37.392000000000003</v>
      </c>
      <c r="F359" s="265">
        <v>895</v>
      </c>
      <c r="G359" s="266">
        <f>E359*F359</f>
        <v>33465.840000000004</v>
      </c>
      <c r="H359" s="267">
        <v>1.3270000000000001E-2</v>
      </c>
      <c r="I359" s="268">
        <f>E359*H359</f>
        <v>0.49619184000000005</v>
      </c>
      <c r="J359" s="267">
        <v>0</v>
      </c>
      <c r="K359" s="268">
        <f>E359*J359</f>
        <v>0</v>
      </c>
      <c r="O359" s="260">
        <v>2</v>
      </c>
      <c r="AA359" s="233">
        <v>1</v>
      </c>
      <c r="AB359" s="233">
        <v>1</v>
      </c>
      <c r="AC359" s="233">
        <v>1</v>
      </c>
      <c r="AZ359" s="233">
        <v>1</v>
      </c>
      <c r="BA359" s="233">
        <f>IF(AZ359=1,G359,0)</f>
        <v>33465.840000000004</v>
      </c>
      <c r="BB359" s="233">
        <f>IF(AZ359=2,G359,0)</f>
        <v>0</v>
      </c>
      <c r="BC359" s="233">
        <f>IF(AZ359=3,G359,0)</f>
        <v>0</v>
      </c>
      <c r="BD359" s="233">
        <f>IF(AZ359=4,G359,0)</f>
        <v>0</v>
      </c>
      <c r="BE359" s="233">
        <f>IF(AZ359=5,G359,0)</f>
        <v>0</v>
      </c>
      <c r="CA359" s="260">
        <v>1</v>
      </c>
      <c r="CB359" s="260">
        <v>1</v>
      </c>
    </row>
    <row r="360" spans="1:80" x14ac:dyDescent="0.2">
      <c r="A360" s="269"/>
      <c r="B360" s="272"/>
      <c r="C360" s="332" t="s">
        <v>550</v>
      </c>
      <c r="D360" s="333"/>
      <c r="E360" s="273">
        <v>0</v>
      </c>
      <c r="F360" s="274"/>
      <c r="G360" s="275"/>
      <c r="H360" s="276"/>
      <c r="I360" s="270"/>
      <c r="J360" s="277"/>
      <c r="K360" s="270"/>
      <c r="M360" s="271" t="s">
        <v>550</v>
      </c>
      <c r="O360" s="260"/>
    </row>
    <row r="361" spans="1:80" ht="22.5" x14ac:dyDescent="0.2">
      <c r="A361" s="269"/>
      <c r="B361" s="272"/>
      <c r="C361" s="332" t="s">
        <v>551</v>
      </c>
      <c r="D361" s="333"/>
      <c r="E361" s="273">
        <v>13.103999999999999</v>
      </c>
      <c r="F361" s="274"/>
      <c r="G361" s="275"/>
      <c r="H361" s="276"/>
      <c r="I361" s="270"/>
      <c r="J361" s="277"/>
      <c r="K361" s="270"/>
      <c r="M361" s="271" t="s">
        <v>551</v>
      </c>
      <c r="O361" s="260"/>
    </row>
    <row r="362" spans="1:80" ht="22.5" x14ac:dyDescent="0.2">
      <c r="A362" s="269"/>
      <c r="B362" s="272"/>
      <c r="C362" s="332" t="s">
        <v>552</v>
      </c>
      <c r="D362" s="333"/>
      <c r="E362" s="273">
        <v>12.564</v>
      </c>
      <c r="F362" s="274"/>
      <c r="G362" s="275"/>
      <c r="H362" s="276"/>
      <c r="I362" s="270"/>
      <c r="J362" s="277"/>
      <c r="K362" s="270"/>
      <c r="M362" s="271" t="s">
        <v>552</v>
      </c>
      <c r="O362" s="260"/>
    </row>
    <row r="363" spans="1:80" ht="22.5" x14ac:dyDescent="0.2">
      <c r="A363" s="269"/>
      <c r="B363" s="272"/>
      <c r="C363" s="332" t="s">
        <v>553</v>
      </c>
      <c r="D363" s="333"/>
      <c r="E363" s="273">
        <v>11.724</v>
      </c>
      <c r="F363" s="274"/>
      <c r="G363" s="275"/>
      <c r="H363" s="276"/>
      <c r="I363" s="270"/>
      <c r="J363" s="277"/>
      <c r="K363" s="270"/>
      <c r="M363" s="271" t="s">
        <v>553</v>
      </c>
      <c r="O363" s="260"/>
    </row>
    <row r="364" spans="1:80" ht="22.5" x14ac:dyDescent="0.2">
      <c r="A364" s="261">
        <v>97</v>
      </c>
      <c r="B364" s="262" t="s">
        <v>554</v>
      </c>
      <c r="C364" s="263" t="s">
        <v>555</v>
      </c>
      <c r="D364" s="264" t="s">
        <v>200</v>
      </c>
      <c r="E364" s="265">
        <v>154.14400000000001</v>
      </c>
      <c r="F364" s="265">
        <v>1073</v>
      </c>
      <c r="G364" s="266">
        <f>E364*F364</f>
        <v>165396.51200000002</v>
      </c>
      <c r="H364" s="267">
        <v>2.496E-2</v>
      </c>
      <c r="I364" s="268">
        <f>E364*H364</f>
        <v>3.8474342400000001</v>
      </c>
      <c r="J364" s="267">
        <v>0</v>
      </c>
      <c r="K364" s="268">
        <f>E364*J364</f>
        <v>0</v>
      </c>
      <c r="O364" s="260">
        <v>2</v>
      </c>
      <c r="AA364" s="233">
        <v>1</v>
      </c>
      <c r="AB364" s="233">
        <v>1</v>
      </c>
      <c r="AC364" s="233">
        <v>1</v>
      </c>
      <c r="AZ364" s="233">
        <v>1</v>
      </c>
      <c r="BA364" s="233">
        <f>IF(AZ364=1,G364,0)</f>
        <v>165396.51200000002</v>
      </c>
      <c r="BB364" s="233">
        <f>IF(AZ364=2,G364,0)</f>
        <v>0</v>
      </c>
      <c r="BC364" s="233">
        <f>IF(AZ364=3,G364,0)</f>
        <v>0</v>
      </c>
      <c r="BD364" s="233">
        <f>IF(AZ364=4,G364,0)</f>
        <v>0</v>
      </c>
      <c r="BE364" s="233">
        <f>IF(AZ364=5,G364,0)</f>
        <v>0</v>
      </c>
      <c r="CA364" s="260">
        <v>1</v>
      </c>
      <c r="CB364" s="260">
        <v>1</v>
      </c>
    </row>
    <row r="365" spans="1:80" x14ac:dyDescent="0.2">
      <c r="A365" s="269"/>
      <c r="B365" s="272"/>
      <c r="C365" s="332" t="s">
        <v>528</v>
      </c>
      <c r="D365" s="333"/>
      <c r="E365" s="273">
        <v>0</v>
      </c>
      <c r="F365" s="274"/>
      <c r="G365" s="275"/>
      <c r="H365" s="276"/>
      <c r="I365" s="270"/>
      <c r="J365" s="277"/>
      <c r="K365" s="270"/>
      <c r="M365" s="271" t="s">
        <v>528</v>
      </c>
      <c r="O365" s="260"/>
    </row>
    <row r="366" spans="1:80" x14ac:dyDescent="0.2">
      <c r="A366" s="269"/>
      <c r="B366" s="272"/>
      <c r="C366" s="332" t="s">
        <v>529</v>
      </c>
      <c r="D366" s="333"/>
      <c r="E366" s="273">
        <v>7.42</v>
      </c>
      <c r="F366" s="274"/>
      <c r="G366" s="275"/>
      <c r="H366" s="276"/>
      <c r="I366" s="270"/>
      <c r="J366" s="277"/>
      <c r="K366" s="270"/>
      <c r="M366" s="271" t="s">
        <v>529</v>
      </c>
      <c r="O366" s="260"/>
    </row>
    <row r="367" spans="1:80" x14ac:dyDescent="0.2">
      <c r="A367" s="269"/>
      <c r="B367" s="272"/>
      <c r="C367" s="332" t="s">
        <v>556</v>
      </c>
      <c r="D367" s="333"/>
      <c r="E367" s="273">
        <v>0</v>
      </c>
      <c r="F367" s="274"/>
      <c r="G367" s="275"/>
      <c r="H367" s="276"/>
      <c r="I367" s="270"/>
      <c r="J367" s="277"/>
      <c r="K367" s="270"/>
      <c r="M367" s="271" t="s">
        <v>556</v>
      </c>
      <c r="O367" s="260"/>
    </row>
    <row r="368" spans="1:80" ht="22.5" x14ac:dyDescent="0.2">
      <c r="A368" s="269"/>
      <c r="B368" s="272"/>
      <c r="C368" s="332" t="s">
        <v>557</v>
      </c>
      <c r="D368" s="333"/>
      <c r="E368" s="273">
        <v>39.24</v>
      </c>
      <c r="F368" s="274"/>
      <c r="G368" s="275"/>
      <c r="H368" s="276"/>
      <c r="I368" s="270"/>
      <c r="J368" s="277"/>
      <c r="K368" s="270"/>
      <c r="M368" s="271" t="s">
        <v>557</v>
      </c>
      <c r="O368" s="260"/>
    </row>
    <row r="369" spans="1:80" ht="22.5" x14ac:dyDescent="0.2">
      <c r="A369" s="269"/>
      <c r="B369" s="272"/>
      <c r="C369" s="332" t="s">
        <v>558</v>
      </c>
      <c r="D369" s="333"/>
      <c r="E369" s="273">
        <v>107.48399999999999</v>
      </c>
      <c r="F369" s="274"/>
      <c r="G369" s="275"/>
      <c r="H369" s="276"/>
      <c r="I369" s="270"/>
      <c r="J369" s="277"/>
      <c r="K369" s="270"/>
      <c r="M369" s="271" t="s">
        <v>558</v>
      </c>
      <c r="O369" s="260"/>
    </row>
    <row r="370" spans="1:80" x14ac:dyDescent="0.2">
      <c r="A370" s="261">
        <v>98</v>
      </c>
      <c r="B370" s="262" t="s">
        <v>559</v>
      </c>
      <c r="C370" s="263" t="s">
        <v>560</v>
      </c>
      <c r="D370" s="264" t="s">
        <v>322</v>
      </c>
      <c r="E370" s="265">
        <v>1</v>
      </c>
      <c r="F370" s="265">
        <v>2750</v>
      </c>
      <c r="G370" s="266">
        <f>E370*F370</f>
        <v>2750</v>
      </c>
      <c r="H370" s="267">
        <v>2.7999999999999998E-4</v>
      </c>
      <c r="I370" s="268">
        <f>E370*H370</f>
        <v>2.7999999999999998E-4</v>
      </c>
      <c r="J370" s="267"/>
      <c r="K370" s="268">
        <f>E370*J370</f>
        <v>0</v>
      </c>
      <c r="O370" s="260">
        <v>2</v>
      </c>
      <c r="AA370" s="233">
        <v>12</v>
      </c>
      <c r="AB370" s="233">
        <v>0</v>
      </c>
      <c r="AC370" s="233">
        <v>340</v>
      </c>
      <c r="AZ370" s="233">
        <v>1</v>
      </c>
      <c r="BA370" s="233">
        <f>IF(AZ370=1,G370,0)</f>
        <v>2750</v>
      </c>
      <c r="BB370" s="233">
        <f>IF(AZ370=2,G370,0)</f>
        <v>0</v>
      </c>
      <c r="BC370" s="233">
        <f>IF(AZ370=3,G370,0)</f>
        <v>0</v>
      </c>
      <c r="BD370" s="233">
        <f>IF(AZ370=4,G370,0)</f>
        <v>0</v>
      </c>
      <c r="BE370" s="233">
        <f>IF(AZ370=5,G370,0)</f>
        <v>0</v>
      </c>
      <c r="CA370" s="260">
        <v>12</v>
      </c>
      <c r="CB370" s="260">
        <v>0</v>
      </c>
    </row>
    <row r="371" spans="1:80" x14ac:dyDescent="0.2">
      <c r="A371" s="261">
        <v>99</v>
      </c>
      <c r="B371" s="262" t="s">
        <v>561</v>
      </c>
      <c r="C371" s="263" t="s">
        <v>562</v>
      </c>
      <c r="D371" s="264" t="s">
        <v>322</v>
      </c>
      <c r="E371" s="265">
        <v>1</v>
      </c>
      <c r="F371" s="265">
        <v>24158</v>
      </c>
      <c r="G371" s="266">
        <f>E371*F371</f>
        <v>24158</v>
      </c>
      <c r="H371" s="267">
        <v>0</v>
      </c>
      <c r="I371" s="268">
        <f>E371*H371</f>
        <v>0</v>
      </c>
      <c r="J371" s="267"/>
      <c r="K371" s="268">
        <f>E371*J371</f>
        <v>0</v>
      </c>
      <c r="O371" s="260">
        <v>2</v>
      </c>
      <c r="AA371" s="233">
        <v>12</v>
      </c>
      <c r="AB371" s="233">
        <v>0</v>
      </c>
      <c r="AC371" s="233">
        <v>339</v>
      </c>
      <c r="AZ371" s="233">
        <v>1</v>
      </c>
      <c r="BA371" s="233">
        <f>IF(AZ371=1,G371,0)</f>
        <v>24158</v>
      </c>
      <c r="BB371" s="233">
        <f>IF(AZ371=2,G371,0)</f>
        <v>0</v>
      </c>
      <c r="BC371" s="233">
        <f>IF(AZ371=3,G371,0)</f>
        <v>0</v>
      </c>
      <c r="BD371" s="233">
        <f>IF(AZ371=4,G371,0)</f>
        <v>0</v>
      </c>
      <c r="BE371" s="233">
        <f>IF(AZ371=5,G371,0)</f>
        <v>0</v>
      </c>
      <c r="CA371" s="260">
        <v>12</v>
      </c>
      <c r="CB371" s="260">
        <v>0</v>
      </c>
    </row>
    <row r="372" spans="1:80" x14ac:dyDescent="0.2">
      <c r="A372" s="278"/>
      <c r="B372" s="279" t="s">
        <v>100</v>
      </c>
      <c r="C372" s="280" t="s">
        <v>512</v>
      </c>
      <c r="D372" s="281"/>
      <c r="E372" s="282"/>
      <c r="F372" s="283"/>
      <c r="G372" s="284">
        <f>SUM(G328:G371)</f>
        <v>459863.39</v>
      </c>
      <c r="H372" s="285"/>
      <c r="I372" s="286">
        <f>SUM(I328:I371)</f>
        <v>7.5050901340000005</v>
      </c>
      <c r="J372" s="285"/>
      <c r="K372" s="286">
        <f>SUM(K328:K371)</f>
        <v>0</v>
      </c>
      <c r="O372" s="260">
        <v>4</v>
      </c>
      <c r="BA372" s="287">
        <f>SUM(BA328:BA371)</f>
        <v>459863.39</v>
      </c>
      <c r="BB372" s="287">
        <f>SUM(BB328:BB371)</f>
        <v>0</v>
      </c>
      <c r="BC372" s="287">
        <f>SUM(BC328:BC371)</f>
        <v>0</v>
      </c>
      <c r="BD372" s="287">
        <f>SUM(BD328:BD371)</f>
        <v>0</v>
      </c>
      <c r="BE372" s="287">
        <f>SUM(BE328:BE371)</f>
        <v>0</v>
      </c>
    </row>
    <row r="373" spans="1:80" x14ac:dyDescent="0.2">
      <c r="A373" s="250" t="s">
        <v>97</v>
      </c>
      <c r="B373" s="251" t="s">
        <v>563</v>
      </c>
      <c r="C373" s="252" t="s">
        <v>564</v>
      </c>
      <c r="D373" s="253"/>
      <c r="E373" s="254"/>
      <c r="F373" s="254"/>
      <c r="G373" s="255"/>
      <c r="H373" s="256"/>
      <c r="I373" s="257"/>
      <c r="J373" s="258"/>
      <c r="K373" s="259"/>
      <c r="O373" s="260">
        <v>1</v>
      </c>
    </row>
    <row r="374" spans="1:80" ht="22.5" x14ac:dyDescent="0.2">
      <c r="A374" s="261">
        <v>100</v>
      </c>
      <c r="B374" s="262" t="s">
        <v>566</v>
      </c>
      <c r="C374" s="263" t="s">
        <v>567</v>
      </c>
      <c r="D374" s="264" t="s">
        <v>322</v>
      </c>
      <c r="E374" s="265">
        <v>92</v>
      </c>
      <c r="F374" s="265">
        <v>464</v>
      </c>
      <c r="G374" s="266">
        <f>E374*F374</f>
        <v>42688</v>
      </c>
      <c r="H374" s="267">
        <v>8.3229999999999998E-2</v>
      </c>
      <c r="I374" s="268">
        <f>E374*H374</f>
        <v>7.6571600000000002</v>
      </c>
      <c r="J374" s="267">
        <v>0</v>
      </c>
      <c r="K374" s="268">
        <f>E374*J374</f>
        <v>0</v>
      </c>
      <c r="O374" s="260">
        <v>2</v>
      </c>
      <c r="AA374" s="233">
        <v>1</v>
      </c>
      <c r="AB374" s="233">
        <v>1</v>
      </c>
      <c r="AC374" s="233">
        <v>1</v>
      </c>
      <c r="AZ374" s="233">
        <v>1</v>
      </c>
      <c r="BA374" s="233">
        <f>IF(AZ374=1,G374,0)</f>
        <v>42688</v>
      </c>
      <c r="BB374" s="233">
        <f>IF(AZ374=2,G374,0)</f>
        <v>0</v>
      </c>
      <c r="BC374" s="233">
        <f>IF(AZ374=3,G374,0)</f>
        <v>0</v>
      </c>
      <c r="BD374" s="233">
        <f>IF(AZ374=4,G374,0)</f>
        <v>0</v>
      </c>
      <c r="BE374" s="233">
        <f>IF(AZ374=5,G374,0)</f>
        <v>0</v>
      </c>
      <c r="CA374" s="260">
        <v>1</v>
      </c>
      <c r="CB374" s="260">
        <v>1</v>
      </c>
    </row>
    <row r="375" spans="1:80" x14ac:dyDescent="0.2">
      <c r="A375" s="269"/>
      <c r="B375" s="272"/>
      <c r="C375" s="332" t="s">
        <v>568</v>
      </c>
      <c r="D375" s="333"/>
      <c r="E375" s="273">
        <v>0</v>
      </c>
      <c r="F375" s="274"/>
      <c r="G375" s="275"/>
      <c r="H375" s="276"/>
      <c r="I375" s="270"/>
      <c r="J375" s="277"/>
      <c r="K375" s="270"/>
      <c r="M375" s="271" t="s">
        <v>568</v>
      </c>
      <c r="O375" s="260"/>
    </row>
    <row r="376" spans="1:80" x14ac:dyDescent="0.2">
      <c r="A376" s="269"/>
      <c r="B376" s="272"/>
      <c r="C376" s="332" t="s">
        <v>569</v>
      </c>
      <c r="D376" s="333"/>
      <c r="E376" s="273">
        <v>92</v>
      </c>
      <c r="F376" s="274"/>
      <c r="G376" s="275"/>
      <c r="H376" s="276"/>
      <c r="I376" s="270"/>
      <c r="J376" s="277"/>
      <c r="K376" s="270"/>
      <c r="M376" s="271">
        <v>92</v>
      </c>
      <c r="O376" s="260"/>
    </row>
    <row r="377" spans="1:80" ht="22.5" x14ac:dyDescent="0.2">
      <c r="A377" s="261">
        <v>101</v>
      </c>
      <c r="B377" s="262" t="s">
        <v>570</v>
      </c>
      <c r="C377" s="263" t="s">
        <v>571</v>
      </c>
      <c r="D377" s="264" t="s">
        <v>322</v>
      </c>
      <c r="E377" s="265">
        <v>8</v>
      </c>
      <c r="F377" s="265">
        <v>526</v>
      </c>
      <c r="G377" s="266">
        <f>E377*F377</f>
        <v>4208</v>
      </c>
      <c r="H377" s="267">
        <v>9.8379999999999995E-2</v>
      </c>
      <c r="I377" s="268">
        <f>E377*H377</f>
        <v>0.78703999999999996</v>
      </c>
      <c r="J377" s="267">
        <v>0</v>
      </c>
      <c r="K377" s="268">
        <f>E377*J377</f>
        <v>0</v>
      </c>
      <c r="O377" s="260">
        <v>2</v>
      </c>
      <c r="AA377" s="233">
        <v>1</v>
      </c>
      <c r="AB377" s="233">
        <v>1</v>
      </c>
      <c r="AC377" s="233">
        <v>1</v>
      </c>
      <c r="AZ377" s="233">
        <v>1</v>
      </c>
      <c r="BA377" s="233">
        <f>IF(AZ377=1,G377,0)</f>
        <v>4208</v>
      </c>
      <c r="BB377" s="233">
        <f>IF(AZ377=2,G377,0)</f>
        <v>0</v>
      </c>
      <c r="BC377" s="233">
        <f>IF(AZ377=3,G377,0)</f>
        <v>0</v>
      </c>
      <c r="BD377" s="233">
        <f>IF(AZ377=4,G377,0)</f>
        <v>0</v>
      </c>
      <c r="BE377" s="233">
        <f>IF(AZ377=5,G377,0)</f>
        <v>0</v>
      </c>
      <c r="CA377" s="260">
        <v>1</v>
      </c>
      <c r="CB377" s="260">
        <v>1</v>
      </c>
    </row>
    <row r="378" spans="1:80" x14ac:dyDescent="0.2">
      <c r="A378" s="269"/>
      <c r="B378" s="272"/>
      <c r="C378" s="332" t="s">
        <v>568</v>
      </c>
      <c r="D378" s="333"/>
      <c r="E378" s="273">
        <v>0</v>
      </c>
      <c r="F378" s="274"/>
      <c r="G378" s="275"/>
      <c r="H378" s="276"/>
      <c r="I378" s="270"/>
      <c r="J378" s="277"/>
      <c r="K378" s="270"/>
      <c r="M378" s="271" t="s">
        <v>568</v>
      </c>
      <c r="O378" s="260"/>
    </row>
    <row r="379" spans="1:80" x14ac:dyDescent="0.2">
      <c r="A379" s="269"/>
      <c r="B379" s="272"/>
      <c r="C379" s="332" t="s">
        <v>572</v>
      </c>
      <c r="D379" s="333"/>
      <c r="E379" s="273">
        <v>8</v>
      </c>
      <c r="F379" s="274"/>
      <c r="G379" s="275"/>
      <c r="H379" s="276"/>
      <c r="I379" s="270"/>
      <c r="J379" s="277"/>
      <c r="K379" s="270"/>
      <c r="M379" s="271">
        <v>8</v>
      </c>
      <c r="O379" s="260"/>
    </row>
    <row r="380" spans="1:80" x14ac:dyDescent="0.2">
      <c r="A380" s="261">
        <v>102</v>
      </c>
      <c r="B380" s="262" t="s">
        <v>573</v>
      </c>
      <c r="C380" s="263" t="s">
        <v>574</v>
      </c>
      <c r="D380" s="264" t="s">
        <v>322</v>
      </c>
      <c r="E380" s="265">
        <v>1</v>
      </c>
      <c r="F380" s="265">
        <v>218</v>
      </c>
      <c r="G380" s="266">
        <f>E380*F380</f>
        <v>218</v>
      </c>
      <c r="H380" s="267">
        <v>1.5730000000000001E-2</v>
      </c>
      <c r="I380" s="268">
        <f>E380*H380</f>
        <v>1.5730000000000001E-2</v>
      </c>
      <c r="J380" s="267">
        <v>0</v>
      </c>
      <c r="K380" s="268">
        <f>E380*J380</f>
        <v>0</v>
      </c>
      <c r="O380" s="260">
        <v>2</v>
      </c>
      <c r="AA380" s="233">
        <v>1</v>
      </c>
      <c r="AB380" s="233">
        <v>1</v>
      </c>
      <c r="AC380" s="233">
        <v>1</v>
      </c>
      <c r="AZ380" s="233">
        <v>1</v>
      </c>
      <c r="BA380" s="233">
        <f>IF(AZ380=1,G380,0)</f>
        <v>218</v>
      </c>
      <c r="BB380" s="233">
        <f>IF(AZ380=2,G380,0)</f>
        <v>0</v>
      </c>
      <c r="BC380" s="233">
        <f>IF(AZ380=3,G380,0)</f>
        <v>0</v>
      </c>
      <c r="BD380" s="233">
        <f>IF(AZ380=4,G380,0)</f>
        <v>0</v>
      </c>
      <c r="BE380" s="233">
        <f>IF(AZ380=5,G380,0)</f>
        <v>0</v>
      </c>
      <c r="CA380" s="260">
        <v>1</v>
      </c>
      <c r="CB380" s="260">
        <v>1</v>
      </c>
    </row>
    <row r="381" spans="1:80" x14ac:dyDescent="0.2">
      <c r="A381" s="269"/>
      <c r="B381" s="272"/>
      <c r="C381" s="332" t="s">
        <v>568</v>
      </c>
      <c r="D381" s="333"/>
      <c r="E381" s="273">
        <v>0</v>
      </c>
      <c r="F381" s="274"/>
      <c r="G381" s="275"/>
      <c r="H381" s="276"/>
      <c r="I381" s="270"/>
      <c r="J381" s="277"/>
      <c r="K381" s="270"/>
      <c r="M381" s="271" t="s">
        <v>568</v>
      </c>
      <c r="O381" s="260"/>
    </row>
    <row r="382" spans="1:80" x14ac:dyDescent="0.2">
      <c r="A382" s="269"/>
      <c r="B382" s="272"/>
      <c r="C382" s="332" t="s">
        <v>98</v>
      </c>
      <c r="D382" s="333"/>
      <c r="E382" s="273">
        <v>1</v>
      </c>
      <c r="F382" s="274"/>
      <c r="G382" s="275"/>
      <c r="H382" s="276"/>
      <c r="I382" s="270"/>
      <c r="J382" s="277"/>
      <c r="K382" s="270"/>
      <c r="M382" s="271">
        <v>1</v>
      </c>
      <c r="O382" s="260"/>
    </row>
    <row r="383" spans="1:80" x14ac:dyDescent="0.2">
      <c r="A383" s="261">
        <v>103</v>
      </c>
      <c r="B383" s="262" t="s">
        <v>575</v>
      </c>
      <c r="C383" s="263" t="s">
        <v>576</v>
      </c>
      <c r="D383" s="264" t="s">
        <v>322</v>
      </c>
      <c r="E383" s="265">
        <v>2</v>
      </c>
      <c r="F383" s="265">
        <v>305</v>
      </c>
      <c r="G383" s="266">
        <f>E383*F383</f>
        <v>610</v>
      </c>
      <c r="H383" s="267">
        <v>2.094E-2</v>
      </c>
      <c r="I383" s="268">
        <f>E383*H383</f>
        <v>4.1880000000000001E-2</v>
      </c>
      <c r="J383" s="267">
        <v>0</v>
      </c>
      <c r="K383" s="268">
        <f>E383*J383</f>
        <v>0</v>
      </c>
      <c r="O383" s="260">
        <v>2</v>
      </c>
      <c r="AA383" s="233">
        <v>1</v>
      </c>
      <c r="AB383" s="233">
        <v>1</v>
      </c>
      <c r="AC383" s="233">
        <v>1</v>
      </c>
      <c r="AZ383" s="233">
        <v>1</v>
      </c>
      <c r="BA383" s="233">
        <f>IF(AZ383=1,G383,0)</f>
        <v>610</v>
      </c>
      <c r="BB383" s="233">
        <f>IF(AZ383=2,G383,0)</f>
        <v>0</v>
      </c>
      <c r="BC383" s="233">
        <f>IF(AZ383=3,G383,0)</f>
        <v>0</v>
      </c>
      <c r="BD383" s="233">
        <f>IF(AZ383=4,G383,0)</f>
        <v>0</v>
      </c>
      <c r="BE383" s="233">
        <f>IF(AZ383=5,G383,0)</f>
        <v>0</v>
      </c>
      <c r="CA383" s="260">
        <v>1</v>
      </c>
      <c r="CB383" s="260">
        <v>1</v>
      </c>
    </row>
    <row r="384" spans="1:80" x14ac:dyDescent="0.2">
      <c r="A384" s="269"/>
      <c r="B384" s="272"/>
      <c r="C384" s="332" t="s">
        <v>568</v>
      </c>
      <c r="D384" s="333"/>
      <c r="E384" s="273">
        <v>0</v>
      </c>
      <c r="F384" s="274"/>
      <c r="G384" s="275"/>
      <c r="H384" s="276"/>
      <c r="I384" s="270"/>
      <c r="J384" s="277"/>
      <c r="K384" s="270"/>
      <c r="M384" s="271" t="s">
        <v>568</v>
      </c>
      <c r="O384" s="260"/>
    </row>
    <row r="385" spans="1:80" x14ac:dyDescent="0.2">
      <c r="A385" s="269"/>
      <c r="B385" s="272"/>
      <c r="C385" s="332" t="s">
        <v>98</v>
      </c>
      <c r="D385" s="333"/>
      <c r="E385" s="273">
        <v>1</v>
      </c>
      <c r="F385" s="274"/>
      <c r="G385" s="275"/>
      <c r="H385" s="276"/>
      <c r="I385" s="270"/>
      <c r="J385" s="277"/>
      <c r="K385" s="270"/>
      <c r="M385" s="271">
        <v>1</v>
      </c>
      <c r="O385" s="260"/>
    </row>
    <row r="386" spans="1:80" x14ac:dyDescent="0.2">
      <c r="A386" s="269"/>
      <c r="B386" s="272"/>
      <c r="C386" s="332" t="s">
        <v>577</v>
      </c>
      <c r="D386" s="333"/>
      <c r="E386" s="273">
        <v>0</v>
      </c>
      <c r="F386" s="274"/>
      <c r="G386" s="275"/>
      <c r="H386" s="276"/>
      <c r="I386" s="270"/>
      <c r="J386" s="277"/>
      <c r="K386" s="270"/>
      <c r="M386" s="271" t="s">
        <v>577</v>
      </c>
      <c r="O386" s="260"/>
    </row>
    <row r="387" spans="1:80" x14ac:dyDescent="0.2">
      <c r="A387" s="269"/>
      <c r="B387" s="272"/>
      <c r="C387" s="332" t="s">
        <v>98</v>
      </c>
      <c r="D387" s="333"/>
      <c r="E387" s="273">
        <v>1</v>
      </c>
      <c r="F387" s="274"/>
      <c r="G387" s="275"/>
      <c r="H387" s="276"/>
      <c r="I387" s="270"/>
      <c r="J387" s="277"/>
      <c r="K387" s="270"/>
      <c r="M387" s="271">
        <v>1</v>
      </c>
      <c r="O387" s="260"/>
    </row>
    <row r="388" spans="1:80" x14ac:dyDescent="0.2">
      <c r="A388" s="261">
        <v>104</v>
      </c>
      <c r="B388" s="262" t="s">
        <v>578</v>
      </c>
      <c r="C388" s="263" t="s">
        <v>579</v>
      </c>
      <c r="D388" s="264" t="s">
        <v>322</v>
      </c>
      <c r="E388" s="265">
        <v>9</v>
      </c>
      <c r="F388" s="265">
        <v>338</v>
      </c>
      <c r="G388" s="266">
        <f>E388*F388</f>
        <v>3042</v>
      </c>
      <c r="H388" s="267">
        <v>2.4920000000000001E-2</v>
      </c>
      <c r="I388" s="268">
        <f>E388*H388</f>
        <v>0.22428000000000001</v>
      </c>
      <c r="J388" s="267">
        <v>0</v>
      </c>
      <c r="K388" s="268">
        <f>E388*J388</f>
        <v>0</v>
      </c>
      <c r="O388" s="260">
        <v>2</v>
      </c>
      <c r="AA388" s="233">
        <v>1</v>
      </c>
      <c r="AB388" s="233">
        <v>0</v>
      </c>
      <c r="AC388" s="233">
        <v>0</v>
      </c>
      <c r="AZ388" s="233">
        <v>1</v>
      </c>
      <c r="BA388" s="233">
        <f>IF(AZ388=1,G388,0)</f>
        <v>3042</v>
      </c>
      <c r="BB388" s="233">
        <f>IF(AZ388=2,G388,0)</f>
        <v>0</v>
      </c>
      <c r="BC388" s="233">
        <f>IF(AZ388=3,G388,0)</f>
        <v>0</v>
      </c>
      <c r="BD388" s="233">
        <f>IF(AZ388=4,G388,0)</f>
        <v>0</v>
      </c>
      <c r="BE388" s="233">
        <f>IF(AZ388=5,G388,0)</f>
        <v>0</v>
      </c>
      <c r="CA388" s="260">
        <v>1</v>
      </c>
      <c r="CB388" s="260">
        <v>0</v>
      </c>
    </row>
    <row r="389" spans="1:80" x14ac:dyDescent="0.2">
      <c r="A389" s="269"/>
      <c r="B389" s="272"/>
      <c r="C389" s="332" t="s">
        <v>568</v>
      </c>
      <c r="D389" s="333"/>
      <c r="E389" s="273">
        <v>0</v>
      </c>
      <c r="F389" s="274"/>
      <c r="G389" s="275"/>
      <c r="H389" s="276"/>
      <c r="I389" s="270"/>
      <c r="J389" s="277"/>
      <c r="K389" s="270"/>
      <c r="M389" s="271" t="s">
        <v>568</v>
      </c>
      <c r="O389" s="260"/>
    </row>
    <row r="390" spans="1:80" x14ac:dyDescent="0.2">
      <c r="A390" s="269"/>
      <c r="B390" s="272"/>
      <c r="C390" s="332" t="s">
        <v>407</v>
      </c>
      <c r="D390" s="333"/>
      <c r="E390" s="273">
        <v>3</v>
      </c>
      <c r="F390" s="274"/>
      <c r="G390" s="275"/>
      <c r="H390" s="276"/>
      <c r="I390" s="270"/>
      <c r="J390" s="277"/>
      <c r="K390" s="270"/>
      <c r="M390" s="271">
        <v>3</v>
      </c>
      <c r="O390" s="260"/>
    </row>
    <row r="391" spans="1:80" x14ac:dyDescent="0.2">
      <c r="A391" s="269"/>
      <c r="B391" s="272"/>
      <c r="C391" s="332" t="s">
        <v>577</v>
      </c>
      <c r="D391" s="333"/>
      <c r="E391" s="273">
        <v>0</v>
      </c>
      <c r="F391" s="274"/>
      <c r="G391" s="275"/>
      <c r="H391" s="276"/>
      <c r="I391" s="270"/>
      <c r="J391" s="277"/>
      <c r="K391" s="270"/>
      <c r="M391" s="271" t="s">
        <v>577</v>
      </c>
      <c r="O391" s="260"/>
    </row>
    <row r="392" spans="1:80" x14ac:dyDescent="0.2">
      <c r="A392" s="269"/>
      <c r="B392" s="272"/>
      <c r="C392" s="332" t="s">
        <v>580</v>
      </c>
      <c r="D392" s="333"/>
      <c r="E392" s="273">
        <v>6</v>
      </c>
      <c r="F392" s="274"/>
      <c r="G392" s="275"/>
      <c r="H392" s="276"/>
      <c r="I392" s="270"/>
      <c r="J392" s="277"/>
      <c r="K392" s="270"/>
      <c r="M392" s="271">
        <v>6</v>
      </c>
      <c r="O392" s="260"/>
    </row>
    <row r="393" spans="1:80" x14ac:dyDescent="0.2">
      <c r="A393" s="261">
        <v>105</v>
      </c>
      <c r="B393" s="262" t="s">
        <v>581</v>
      </c>
      <c r="C393" s="263" t="s">
        <v>582</v>
      </c>
      <c r="D393" s="264" t="s">
        <v>322</v>
      </c>
      <c r="E393" s="265">
        <v>2</v>
      </c>
      <c r="F393" s="265">
        <v>253</v>
      </c>
      <c r="G393" s="266">
        <f>E393*F393</f>
        <v>506</v>
      </c>
      <c r="H393" s="267">
        <v>2.2679999999999999E-2</v>
      </c>
      <c r="I393" s="268">
        <f>E393*H393</f>
        <v>4.5359999999999998E-2</v>
      </c>
      <c r="J393" s="267">
        <v>0</v>
      </c>
      <c r="K393" s="268">
        <f>E393*J393</f>
        <v>0</v>
      </c>
      <c r="O393" s="260">
        <v>2</v>
      </c>
      <c r="AA393" s="233">
        <v>1</v>
      </c>
      <c r="AB393" s="233">
        <v>1</v>
      </c>
      <c r="AC393" s="233">
        <v>1</v>
      </c>
      <c r="AZ393" s="233">
        <v>1</v>
      </c>
      <c r="BA393" s="233">
        <f>IF(AZ393=1,G393,0)</f>
        <v>506</v>
      </c>
      <c r="BB393" s="233">
        <f>IF(AZ393=2,G393,0)</f>
        <v>0</v>
      </c>
      <c r="BC393" s="233">
        <f>IF(AZ393=3,G393,0)</f>
        <v>0</v>
      </c>
      <c r="BD393" s="233">
        <f>IF(AZ393=4,G393,0)</f>
        <v>0</v>
      </c>
      <c r="BE393" s="233">
        <f>IF(AZ393=5,G393,0)</f>
        <v>0</v>
      </c>
      <c r="CA393" s="260">
        <v>1</v>
      </c>
      <c r="CB393" s="260">
        <v>1</v>
      </c>
    </row>
    <row r="394" spans="1:80" x14ac:dyDescent="0.2">
      <c r="A394" s="269"/>
      <c r="B394" s="272"/>
      <c r="C394" s="332" t="s">
        <v>568</v>
      </c>
      <c r="D394" s="333"/>
      <c r="E394" s="273">
        <v>0</v>
      </c>
      <c r="F394" s="274"/>
      <c r="G394" s="275"/>
      <c r="H394" s="276"/>
      <c r="I394" s="270"/>
      <c r="J394" s="277"/>
      <c r="K394" s="270"/>
      <c r="M394" s="271" t="s">
        <v>568</v>
      </c>
      <c r="O394" s="260"/>
    </row>
    <row r="395" spans="1:80" x14ac:dyDescent="0.2">
      <c r="A395" s="269"/>
      <c r="B395" s="272"/>
      <c r="C395" s="332" t="s">
        <v>273</v>
      </c>
      <c r="D395" s="333"/>
      <c r="E395" s="273">
        <v>2</v>
      </c>
      <c r="F395" s="274"/>
      <c r="G395" s="275"/>
      <c r="H395" s="276"/>
      <c r="I395" s="270"/>
      <c r="J395" s="277"/>
      <c r="K395" s="270"/>
      <c r="M395" s="271">
        <v>2</v>
      </c>
      <c r="O395" s="260"/>
    </row>
    <row r="396" spans="1:80" x14ac:dyDescent="0.2">
      <c r="A396" s="261">
        <v>106</v>
      </c>
      <c r="B396" s="262" t="s">
        <v>583</v>
      </c>
      <c r="C396" s="263" t="s">
        <v>584</v>
      </c>
      <c r="D396" s="264" t="s">
        <v>322</v>
      </c>
      <c r="E396" s="265">
        <v>2</v>
      </c>
      <c r="F396" s="265">
        <v>342</v>
      </c>
      <c r="G396" s="266">
        <f>E396*F396</f>
        <v>684</v>
      </c>
      <c r="H396" s="267">
        <v>2.963E-2</v>
      </c>
      <c r="I396" s="268">
        <f>E396*H396</f>
        <v>5.926E-2</v>
      </c>
      <c r="J396" s="267">
        <v>0</v>
      </c>
      <c r="K396" s="268">
        <f>E396*J396</f>
        <v>0</v>
      </c>
      <c r="O396" s="260">
        <v>2</v>
      </c>
      <c r="AA396" s="233">
        <v>1</v>
      </c>
      <c r="AB396" s="233">
        <v>1</v>
      </c>
      <c r="AC396" s="233">
        <v>1</v>
      </c>
      <c r="AZ396" s="233">
        <v>1</v>
      </c>
      <c r="BA396" s="233">
        <f>IF(AZ396=1,G396,0)</f>
        <v>684</v>
      </c>
      <c r="BB396" s="233">
        <f>IF(AZ396=2,G396,0)</f>
        <v>0</v>
      </c>
      <c r="BC396" s="233">
        <f>IF(AZ396=3,G396,0)</f>
        <v>0</v>
      </c>
      <c r="BD396" s="233">
        <f>IF(AZ396=4,G396,0)</f>
        <v>0</v>
      </c>
      <c r="BE396" s="233">
        <f>IF(AZ396=5,G396,0)</f>
        <v>0</v>
      </c>
      <c r="CA396" s="260">
        <v>1</v>
      </c>
      <c r="CB396" s="260">
        <v>1</v>
      </c>
    </row>
    <row r="397" spans="1:80" x14ac:dyDescent="0.2">
      <c r="A397" s="269"/>
      <c r="B397" s="272"/>
      <c r="C397" s="332" t="s">
        <v>568</v>
      </c>
      <c r="D397" s="333"/>
      <c r="E397" s="273">
        <v>0</v>
      </c>
      <c r="F397" s="274"/>
      <c r="G397" s="275"/>
      <c r="H397" s="276"/>
      <c r="I397" s="270"/>
      <c r="J397" s="277"/>
      <c r="K397" s="270"/>
      <c r="M397" s="271" t="s">
        <v>568</v>
      </c>
      <c r="O397" s="260"/>
    </row>
    <row r="398" spans="1:80" x14ac:dyDescent="0.2">
      <c r="A398" s="269"/>
      <c r="B398" s="272"/>
      <c r="C398" s="332" t="s">
        <v>273</v>
      </c>
      <c r="D398" s="333"/>
      <c r="E398" s="273">
        <v>2</v>
      </c>
      <c r="F398" s="274"/>
      <c r="G398" s="275"/>
      <c r="H398" s="276"/>
      <c r="I398" s="270"/>
      <c r="J398" s="277"/>
      <c r="K398" s="270"/>
      <c r="M398" s="271">
        <v>2</v>
      </c>
      <c r="O398" s="260"/>
    </row>
    <row r="399" spans="1:80" x14ac:dyDescent="0.2">
      <c r="A399" s="261">
        <v>107</v>
      </c>
      <c r="B399" s="262" t="s">
        <v>585</v>
      </c>
      <c r="C399" s="263" t="s">
        <v>586</v>
      </c>
      <c r="D399" s="264" t="s">
        <v>322</v>
      </c>
      <c r="E399" s="265">
        <v>1</v>
      </c>
      <c r="F399" s="265">
        <v>380</v>
      </c>
      <c r="G399" s="266">
        <f>E399*F399</f>
        <v>380</v>
      </c>
      <c r="H399" s="267">
        <v>3.4930000000000003E-2</v>
      </c>
      <c r="I399" s="268">
        <f>E399*H399</f>
        <v>3.4930000000000003E-2</v>
      </c>
      <c r="J399" s="267">
        <v>0</v>
      </c>
      <c r="K399" s="268">
        <f>E399*J399</f>
        <v>0</v>
      </c>
      <c r="O399" s="260">
        <v>2</v>
      </c>
      <c r="AA399" s="233">
        <v>1</v>
      </c>
      <c r="AB399" s="233">
        <v>1</v>
      </c>
      <c r="AC399" s="233">
        <v>1</v>
      </c>
      <c r="AZ399" s="233">
        <v>1</v>
      </c>
      <c r="BA399" s="233">
        <f>IF(AZ399=1,G399,0)</f>
        <v>380</v>
      </c>
      <c r="BB399" s="233">
        <f>IF(AZ399=2,G399,0)</f>
        <v>0</v>
      </c>
      <c r="BC399" s="233">
        <f>IF(AZ399=3,G399,0)</f>
        <v>0</v>
      </c>
      <c r="BD399" s="233">
        <f>IF(AZ399=4,G399,0)</f>
        <v>0</v>
      </c>
      <c r="BE399" s="233">
        <f>IF(AZ399=5,G399,0)</f>
        <v>0</v>
      </c>
      <c r="CA399" s="260">
        <v>1</v>
      </c>
      <c r="CB399" s="260">
        <v>1</v>
      </c>
    </row>
    <row r="400" spans="1:80" x14ac:dyDescent="0.2">
      <c r="A400" s="269"/>
      <c r="B400" s="272"/>
      <c r="C400" s="332" t="s">
        <v>568</v>
      </c>
      <c r="D400" s="333"/>
      <c r="E400" s="273">
        <v>0</v>
      </c>
      <c r="F400" s="274"/>
      <c r="G400" s="275"/>
      <c r="H400" s="276"/>
      <c r="I400" s="270"/>
      <c r="J400" s="277"/>
      <c r="K400" s="270"/>
      <c r="M400" s="271" t="s">
        <v>568</v>
      </c>
      <c r="O400" s="260"/>
    </row>
    <row r="401" spans="1:80" x14ac:dyDescent="0.2">
      <c r="A401" s="269"/>
      <c r="B401" s="272"/>
      <c r="C401" s="332" t="s">
        <v>98</v>
      </c>
      <c r="D401" s="333"/>
      <c r="E401" s="273">
        <v>1</v>
      </c>
      <c r="F401" s="274"/>
      <c r="G401" s="275"/>
      <c r="H401" s="276"/>
      <c r="I401" s="270"/>
      <c r="J401" s="277"/>
      <c r="K401" s="270"/>
      <c r="M401" s="271">
        <v>1</v>
      </c>
      <c r="O401" s="260"/>
    </row>
    <row r="402" spans="1:80" x14ac:dyDescent="0.2">
      <c r="A402" s="261">
        <v>108</v>
      </c>
      <c r="B402" s="262" t="s">
        <v>587</v>
      </c>
      <c r="C402" s="263" t="s">
        <v>588</v>
      </c>
      <c r="D402" s="264" t="s">
        <v>322</v>
      </c>
      <c r="E402" s="265">
        <v>9</v>
      </c>
      <c r="F402" s="265">
        <v>628</v>
      </c>
      <c r="G402" s="266">
        <f>E402*F402</f>
        <v>5652</v>
      </c>
      <c r="H402" s="267">
        <v>5.842E-2</v>
      </c>
      <c r="I402" s="268">
        <f>E402*H402</f>
        <v>0.52578000000000003</v>
      </c>
      <c r="J402" s="267">
        <v>0</v>
      </c>
      <c r="K402" s="268">
        <f>E402*J402</f>
        <v>0</v>
      </c>
      <c r="O402" s="260">
        <v>2</v>
      </c>
      <c r="AA402" s="233">
        <v>1</v>
      </c>
      <c r="AB402" s="233">
        <v>1</v>
      </c>
      <c r="AC402" s="233">
        <v>1</v>
      </c>
      <c r="AZ402" s="233">
        <v>1</v>
      </c>
      <c r="BA402" s="233">
        <f>IF(AZ402=1,G402,0)</f>
        <v>5652</v>
      </c>
      <c r="BB402" s="233">
        <f>IF(AZ402=2,G402,0)</f>
        <v>0</v>
      </c>
      <c r="BC402" s="233">
        <f>IF(AZ402=3,G402,0)</f>
        <v>0</v>
      </c>
      <c r="BD402" s="233">
        <f>IF(AZ402=4,G402,0)</f>
        <v>0</v>
      </c>
      <c r="BE402" s="233">
        <f>IF(AZ402=5,G402,0)</f>
        <v>0</v>
      </c>
      <c r="CA402" s="260">
        <v>1</v>
      </c>
      <c r="CB402" s="260">
        <v>1</v>
      </c>
    </row>
    <row r="403" spans="1:80" x14ac:dyDescent="0.2">
      <c r="A403" s="269"/>
      <c r="B403" s="272"/>
      <c r="C403" s="332" t="s">
        <v>568</v>
      </c>
      <c r="D403" s="333"/>
      <c r="E403" s="273">
        <v>0</v>
      </c>
      <c r="F403" s="274"/>
      <c r="G403" s="275"/>
      <c r="H403" s="276"/>
      <c r="I403" s="270"/>
      <c r="J403" s="277"/>
      <c r="K403" s="270"/>
      <c r="M403" s="271" t="s">
        <v>568</v>
      </c>
      <c r="O403" s="260"/>
    </row>
    <row r="404" spans="1:80" x14ac:dyDescent="0.2">
      <c r="A404" s="269"/>
      <c r="B404" s="272"/>
      <c r="C404" s="332" t="s">
        <v>407</v>
      </c>
      <c r="D404" s="333"/>
      <c r="E404" s="273">
        <v>3</v>
      </c>
      <c r="F404" s="274"/>
      <c r="G404" s="275"/>
      <c r="H404" s="276"/>
      <c r="I404" s="270"/>
      <c r="J404" s="277"/>
      <c r="K404" s="270"/>
      <c r="M404" s="271">
        <v>3</v>
      </c>
      <c r="O404" s="260"/>
    </row>
    <row r="405" spans="1:80" x14ac:dyDescent="0.2">
      <c r="A405" s="269"/>
      <c r="B405" s="272"/>
      <c r="C405" s="332" t="s">
        <v>577</v>
      </c>
      <c r="D405" s="333"/>
      <c r="E405" s="273">
        <v>0</v>
      </c>
      <c r="F405" s="274"/>
      <c r="G405" s="275"/>
      <c r="H405" s="276"/>
      <c r="I405" s="270"/>
      <c r="J405" s="277"/>
      <c r="K405" s="270"/>
      <c r="M405" s="271" t="s">
        <v>577</v>
      </c>
      <c r="O405" s="260"/>
    </row>
    <row r="406" spans="1:80" x14ac:dyDescent="0.2">
      <c r="A406" s="269"/>
      <c r="B406" s="272"/>
      <c r="C406" s="332" t="s">
        <v>580</v>
      </c>
      <c r="D406" s="333"/>
      <c r="E406" s="273">
        <v>6</v>
      </c>
      <c r="F406" s="274"/>
      <c r="G406" s="275"/>
      <c r="H406" s="276"/>
      <c r="I406" s="270"/>
      <c r="J406" s="277"/>
      <c r="K406" s="270"/>
      <c r="M406" s="271">
        <v>6</v>
      </c>
      <c r="O406" s="260"/>
    </row>
    <row r="407" spans="1:80" x14ac:dyDescent="0.2">
      <c r="A407" s="261">
        <v>109</v>
      </c>
      <c r="B407" s="262" t="s">
        <v>589</v>
      </c>
      <c r="C407" s="263" t="s">
        <v>590</v>
      </c>
      <c r="D407" s="264" t="s">
        <v>322</v>
      </c>
      <c r="E407" s="265">
        <v>3</v>
      </c>
      <c r="F407" s="265">
        <v>543</v>
      </c>
      <c r="G407" s="266">
        <f>E407*F407</f>
        <v>1629</v>
      </c>
      <c r="H407" s="267">
        <v>6.368E-2</v>
      </c>
      <c r="I407" s="268">
        <f>E407*H407</f>
        <v>0.19103999999999999</v>
      </c>
      <c r="J407" s="267">
        <v>0</v>
      </c>
      <c r="K407" s="268">
        <f>E407*J407</f>
        <v>0</v>
      </c>
      <c r="O407" s="260">
        <v>2</v>
      </c>
      <c r="AA407" s="233">
        <v>1</v>
      </c>
      <c r="AB407" s="233">
        <v>1</v>
      </c>
      <c r="AC407" s="233">
        <v>1</v>
      </c>
      <c r="AZ407" s="233">
        <v>1</v>
      </c>
      <c r="BA407" s="233">
        <f>IF(AZ407=1,G407,0)</f>
        <v>1629</v>
      </c>
      <c r="BB407" s="233">
        <f>IF(AZ407=2,G407,0)</f>
        <v>0</v>
      </c>
      <c r="BC407" s="233">
        <f>IF(AZ407=3,G407,0)</f>
        <v>0</v>
      </c>
      <c r="BD407" s="233">
        <f>IF(AZ407=4,G407,0)</f>
        <v>0</v>
      </c>
      <c r="BE407" s="233">
        <f>IF(AZ407=5,G407,0)</f>
        <v>0</v>
      </c>
      <c r="CA407" s="260">
        <v>1</v>
      </c>
      <c r="CB407" s="260">
        <v>1</v>
      </c>
    </row>
    <row r="408" spans="1:80" x14ac:dyDescent="0.2">
      <c r="A408" s="269"/>
      <c r="B408" s="272"/>
      <c r="C408" s="332" t="s">
        <v>568</v>
      </c>
      <c r="D408" s="333"/>
      <c r="E408" s="273">
        <v>0</v>
      </c>
      <c r="F408" s="274"/>
      <c r="G408" s="275"/>
      <c r="H408" s="276"/>
      <c r="I408" s="270"/>
      <c r="J408" s="277"/>
      <c r="K408" s="270"/>
      <c r="M408" s="271" t="s">
        <v>568</v>
      </c>
      <c r="O408" s="260"/>
    </row>
    <row r="409" spans="1:80" x14ac:dyDescent="0.2">
      <c r="A409" s="269"/>
      <c r="B409" s="272"/>
      <c r="C409" s="332" t="s">
        <v>407</v>
      </c>
      <c r="D409" s="333"/>
      <c r="E409" s="273">
        <v>3</v>
      </c>
      <c r="F409" s="274"/>
      <c r="G409" s="275"/>
      <c r="H409" s="276"/>
      <c r="I409" s="270"/>
      <c r="J409" s="277"/>
      <c r="K409" s="270"/>
      <c r="M409" s="271">
        <v>3</v>
      </c>
      <c r="O409" s="260"/>
    </row>
    <row r="410" spans="1:80" x14ac:dyDescent="0.2">
      <c r="A410" s="261">
        <v>110</v>
      </c>
      <c r="B410" s="262" t="s">
        <v>591</v>
      </c>
      <c r="C410" s="263" t="s">
        <v>592</v>
      </c>
      <c r="D410" s="264" t="s">
        <v>322</v>
      </c>
      <c r="E410" s="265">
        <v>3</v>
      </c>
      <c r="F410" s="265">
        <v>768</v>
      </c>
      <c r="G410" s="266">
        <f>E410*F410</f>
        <v>2304</v>
      </c>
      <c r="H410" s="267">
        <v>8.1759999999999999E-2</v>
      </c>
      <c r="I410" s="268">
        <f>E410*H410</f>
        <v>0.24528</v>
      </c>
      <c r="J410" s="267">
        <v>0</v>
      </c>
      <c r="K410" s="268">
        <f>E410*J410</f>
        <v>0</v>
      </c>
      <c r="O410" s="260">
        <v>2</v>
      </c>
      <c r="AA410" s="233">
        <v>1</v>
      </c>
      <c r="AB410" s="233">
        <v>1</v>
      </c>
      <c r="AC410" s="233">
        <v>1</v>
      </c>
      <c r="AZ410" s="233">
        <v>1</v>
      </c>
      <c r="BA410" s="233">
        <f>IF(AZ410=1,G410,0)</f>
        <v>2304</v>
      </c>
      <c r="BB410" s="233">
        <f>IF(AZ410=2,G410,0)</f>
        <v>0</v>
      </c>
      <c r="BC410" s="233">
        <f>IF(AZ410=3,G410,0)</f>
        <v>0</v>
      </c>
      <c r="BD410" s="233">
        <f>IF(AZ410=4,G410,0)</f>
        <v>0</v>
      </c>
      <c r="BE410" s="233">
        <f>IF(AZ410=5,G410,0)</f>
        <v>0</v>
      </c>
      <c r="CA410" s="260">
        <v>1</v>
      </c>
      <c r="CB410" s="260">
        <v>1</v>
      </c>
    </row>
    <row r="411" spans="1:80" x14ac:dyDescent="0.2">
      <c r="A411" s="269"/>
      <c r="B411" s="272"/>
      <c r="C411" s="332" t="s">
        <v>577</v>
      </c>
      <c r="D411" s="333"/>
      <c r="E411" s="273">
        <v>0</v>
      </c>
      <c r="F411" s="274"/>
      <c r="G411" s="275"/>
      <c r="H411" s="276"/>
      <c r="I411" s="270"/>
      <c r="J411" s="277"/>
      <c r="K411" s="270"/>
      <c r="M411" s="271" t="s">
        <v>577</v>
      </c>
      <c r="O411" s="260"/>
    </row>
    <row r="412" spans="1:80" x14ac:dyDescent="0.2">
      <c r="A412" s="269"/>
      <c r="B412" s="272"/>
      <c r="C412" s="332" t="s">
        <v>407</v>
      </c>
      <c r="D412" s="333"/>
      <c r="E412" s="273">
        <v>3</v>
      </c>
      <c r="F412" s="274"/>
      <c r="G412" s="275"/>
      <c r="H412" s="276"/>
      <c r="I412" s="270"/>
      <c r="J412" s="277"/>
      <c r="K412" s="270"/>
      <c r="M412" s="271">
        <v>3</v>
      </c>
      <c r="O412" s="260"/>
    </row>
    <row r="413" spans="1:80" x14ac:dyDescent="0.2">
      <c r="A413" s="261">
        <v>111</v>
      </c>
      <c r="B413" s="262" t="s">
        <v>593</v>
      </c>
      <c r="C413" s="263" t="s">
        <v>594</v>
      </c>
      <c r="D413" s="264" t="s">
        <v>379</v>
      </c>
      <c r="E413" s="265">
        <v>25.8</v>
      </c>
      <c r="F413" s="265">
        <v>124</v>
      </c>
      <c r="G413" s="266">
        <f>E413*F413</f>
        <v>3199.2000000000003</v>
      </c>
      <c r="H413" s="267">
        <v>8.3000000000000001E-4</v>
      </c>
      <c r="I413" s="268">
        <f>E413*H413</f>
        <v>2.1414000000000002E-2</v>
      </c>
      <c r="J413" s="267">
        <v>0</v>
      </c>
      <c r="K413" s="268">
        <f>E413*J413</f>
        <v>0</v>
      </c>
      <c r="O413" s="260">
        <v>2</v>
      </c>
      <c r="AA413" s="233">
        <v>1</v>
      </c>
      <c r="AB413" s="233">
        <v>1</v>
      </c>
      <c r="AC413" s="233">
        <v>1</v>
      </c>
      <c r="AZ413" s="233">
        <v>1</v>
      </c>
      <c r="BA413" s="233">
        <f>IF(AZ413=1,G413,0)</f>
        <v>3199.2000000000003</v>
      </c>
      <c r="BB413" s="233">
        <f>IF(AZ413=2,G413,0)</f>
        <v>0</v>
      </c>
      <c r="BC413" s="233">
        <f>IF(AZ413=3,G413,0)</f>
        <v>0</v>
      </c>
      <c r="BD413" s="233">
        <f>IF(AZ413=4,G413,0)</f>
        <v>0</v>
      </c>
      <c r="BE413" s="233">
        <f>IF(AZ413=5,G413,0)</f>
        <v>0</v>
      </c>
      <c r="CA413" s="260">
        <v>1</v>
      </c>
      <c r="CB413" s="260">
        <v>1</v>
      </c>
    </row>
    <row r="414" spans="1:80" x14ac:dyDescent="0.2">
      <c r="A414" s="269"/>
      <c r="B414" s="272"/>
      <c r="C414" s="332" t="s">
        <v>595</v>
      </c>
      <c r="D414" s="333"/>
      <c r="E414" s="273">
        <v>0</v>
      </c>
      <c r="F414" s="274"/>
      <c r="G414" s="275"/>
      <c r="H414" s="276"/>
      <c r="I414" s="270"/>
      <c r="J414" s="277"/>
      <c r="K414" s="270"/>
      <c r="M414" s="271" t="s">
        <v>595</v>
      </c>
      <c r="O414" s="260"/>
    </row>
    <row r="415" spans="1:80" x14ac:dyDescent="0.2">
      <c r="A415" s="269"/>
      <c r="B415" s="272"/>
      <c r="C415" s="332" t="s">
        <v>596</v>
      </c>
      <c r="D415" s="333"/>
      <c r="E415" s="273">
        <v>25.8</v>
      </c>
      <c r="F415" s="274"/>
      <c r="G415" s="275"/>
      <c r="H415" s="276"/>
      <c r="I415" s="270"/>
      <c r="J415" s="277"/>
      <c r="K415" s="270"/>
      <c r="M415" s="271" t="s">
        <v>596</v>
      </c>
      <c r="O415" s="260"/>
    </row>
    <row r="416" spans="1:80" ht="22.5" x14ac:dyDescent="0.2">
      <c r="A416" s="261">
        <v>112</v>
      </c>
      <c r="B416" s="262" t="s">
        <v>597</v>
      </c>
      <c r="C416" s="263" t="s">
        <v>598</v>
      </c>
      <c r="D416" s="264" t="s">
        <v>155</v>
      </c>
      <c r="E416" s="265">
        <v>7.3563000000000001</v>
      </c>
      <c r="F416" s="265">
        <v>3146</v>
      </c>
      <c r="G416" s="266">
        <f>E416*F416</f>
        <v>23142.9198</v>
      </c>
      <c r="H416" s="267">
        <v>2.5251100000000002</v>
      </c>
      <c r="I416" s="268">
        <f>E416*H416</f>
        <v>18.575466693000003</v>
      </c>
      <c r="J416" s="267">
        <v>0</v>
      </c>
      <c r="K416" s="268">
        <f>E416*J416</f>
        <v>0</v>
      </c>
      <c r="O416" s="260">
        <v>2</v>
      </c>
      <c r="AA416" s="233">
        <v>1</v>
      </c>
      <c r="AB416" s="233">
        <v>1</v>
      </c>
      <c r="AC416" s="233">
        <v>1</v>
      </c>
      <c r="AZ416" s="233">
        <v>1</v>
      </c>
      <c r="BA416" s="233">
        <f>IF(AZ416=1,G416,0)</f>
        <v>23142.9198</v>
      </c>
      <c r="BB416" s="233">
        <f>IF(AZ416=2,G416,0)</f>
        <v>0</v>
      </c>
      <c r="BC416" s="233">
        <f>IF(AZ416=3,G416,0)</f>
        <v>0</v>
      </c>
      <c r="BD416" s="233">
        <f>IF(AZ416=4,G416,0)</f>
        <v>0</v>
      </c>
      <c r="BE416" s="233">
        <f>IF(AZ416=5,G416,0)</f>
        <v>0</v>
      </c>
      <c r="CA416" s="260">
        <v>1</v>
      </c>
      <c r="CB416" s="260">
        <v>1</v>
      </c>
    </row>
    <row r="417" spans="1:80" x14ac:dyDescent="0.2">
      <c r="A417" s="269"/>
      <c r="B417" s="272"/>
      <c r="C417" s="332" t="s">
        <v>599</v>
      </c>
      <c r="D417" s="333"/>
      <c r="E417" s="273">
        <v>0</v>
      </c>
      <c r="F417" s="274"/>
      <c r="G417" s="275"/>
      <c r="H417" s="276"/>
      <c r="I417" s="270"/>
      <c r="J417" s="277"/>
      <c r="K417" s="270"/>
      <c r="M417" s="271" t="s">
        <v>599</v>
      </c>
      <c r="O417" s="260"/>
    </row>
    <row r="418" spans="1:80" x14ac:dyDescent="0.2">
      <c r="A418" s="269"/>
      <c r="B418" s="272"/>
      <c r="C418" s="332" t="s">
        <v>600</v>
      </c>
      <c r="D418" s="333"/>
      <c r="E418" s="273">
        <v>6.7125000000000004</v>
      </c>
      <c r="F418" s="274"/>
      <c r="G418" s="275"/>
      <c r="H418" s="276"/>
      <c r="I418" s="270"/>
      <c r="J418" s="277"/>
      <c r="K418" s="270"/>
      <c r="M418" s="271" t="s">
        <v>600</v>
      </c>
      <c r="O418" s="260"/>
    </row>
    <row r="419" spans="1:80" x14ac:dyDescent="0.2">
      <c r="A419" s="269"/>
      <c r="B419" s="272"/>
      <c r="C419" s="332" t="s">
        <v>601</v>
      </c>
      <c r="D419" s="333"/>
      <c r="E419" s="273">
        <v>0</v>
      </c>
      <c r="F419" s="274"/>
      <c r="G419" s="275"/>
      <c r="H419" s="276"/>
      <c r="I419" s="270"/>
      <c r="J419" s="277"/>
      <c r="K419" s="270"/>
      <c r="M419" s="271" t="s">
        <v>601</v>
      </c>
      <c r="O419" s="260"/>
    </row>
    <row r="420" spans="1:80" x14ac:dyDescent="0.2">
      <c r="A420" s="269"/>
      <c r="B420" s="272"/>
      <c r="C420" s="332" t="s">
        <v>602</v>
      </c>
      <c r="D420" s="333"/>
      <c r="E420" s="273">
        <v>0.64380000000000004</v>
      </c>
      <c r="F420" s="274"/>
      <c r="G420" s="275"/>
      <c r="H420" s="276"/>
      <c r="I420" s="270"/>
      <c r="J420" s="277"/>
      <c r="K420" s="270"/>
      <c r="M420" s="271" t="s">
        <v>602</v>
      </c>
      <c r="O420" s="260"/>
    </row>
    <row r="421" spans="1:80" x14ac:dyDescent="0.2">
      <c r="A421" s="261">
        <v>113</v>
      </c>
      <c r="B421" s="262" t="s">
        <v>603</v>
      </c>
      <c r="C421" s="263" t="s">
        <v>604</v>
      </c>
      <c r="D421" s="264" t="s">
        <v>200</v>
      </c>
      <c r="E421" s="265">
        <v>58.85</v>
      </c>
      <c r="F421" s="265">
        <v>404</v>
      </c>
      <c r="G421" s="266">
        <f>E421*F421</f>
        <v>23775.4</v>
      </c>
      <c r="H421" s="267">
        <v>7.8200000000000006E-3</v>
      </c>
      <c r="I421" s="268">
        <f>E421*H421</f>
        <v>0.46020700000000003</v>
      </c>
      <c r="J421" s="267">
        <v>0</v>
      </c>
      <c r="K421" s="268">
        <f>E421*J421</f>
        <v>0</v>
      </c>
      <c r="O421" s="260">
        <v>2</v>
      </c>
      <c r="AA421" s="233">
        <v>1</v>
      </c>
      <c r="AB421" s="233">
        <v>1</v>
      </c>
      <c r="AC421" s="233">
        <v>1</v>
      </c>
      <c r="AZ421" s="233">
        <v>1</v>
      </c>
      <c r="BA421" s="233">
        <f>IF(AZ421=1,G421,0)</f>
        <v>23775.4</v>
      </c>
      <c r="BB421" s="233">
        <f>IF(AZ421=2,G421,0)</f>
        <v>0</v>
      </c>
      <c r="BC421" s="233">
        <f>IF(AZ421=3,G421,0)</f>
        <v>0</v>
      </c>
      <c r="BD421" s="233">
        <f>IF(AZ421=4,G421,0)</f>
        <v>0</v>
      </c>
      <c r="BE421" s="233">
        <f>IF(AZ421=5,G421,0)</f>
        <v>0</v>
      </c>
      <c r="CA421" s="260">
        <v>1</v>
      </c>
      <c r="CB421" s="260">
        <v>1</v>
      </c>
    </row>
    <row r="422" spans="1:80" x14ac:dyDescent="0.2">
      <c r="A422" s="269"/>
      <c r="B422" s="272"/>
      <c r="C422" s="332" t="s">
        <v>605</v>
      </c>
      <c r="D422" s="333"/>
      <c r="E422" s="273">
        <v>0</v>
      </c>
      <c r="F422" s="274"/>
      <c r="G422" s="275"/>
      <c r="H422" s="276"/>
      <c r="I422" s="270"/>
      <c r="J422" s="277"/>
      <c r="K422" s="270"/>
      <c r="M422" s="271" t="s">
        <v>605</v>
      </c>
      <c r="O422" s="260"/>
    </row>
    <row r="423" spans="1:80" x14ac:dyDescent="0.2">
      <c r="A423" s="269"/>
      <c r="B423" s="272"/>
      <c r="C423" s="332" t="s">
        <v>606</v>
      </c>
      <c r="D423" s="333"/>
      <c r="E423" s="273">
        <v>53.7</v>
      </c>
      <c r="F423" s="274"/>
      <c r="G423" s="275"/>
      <c r="H423" s="276"/>
      <c r="I423" s="270"/>
      <c r="J423" s="277"/>
      <c r="K423" s="270"/>
      <c r="M423" s="271" t="s">
        <v>606</v>
      </c>
      <c r="O423" s="260"/>
    </row>
    <row r="424" spans="1:80" x14ac:dyDescent="0.2">
      <c r="A424" s="269"/>
      <c r="B424" s="272"/>
      <c r="C424" s="332" t="s">
        <v>607</v>
      </c>
      <c r="D424" s="333"/>
      <c r="E424" s="273">
        <v>0</v>
      </c>
      <c r="F424" s="274"/>
      <c r="G424" s="275"/>
      <c r="H424" s="276"/>
      <c r="I424" s="270"/>
      <c r="J424" s="277"/>
      <c r="K424" s="270"/>
      <c r="M424" s="271" t="s">
        <v>607</v>
      </c>
      <c r="O424" s="260"/>
    </row>
    <row r="425" spans="1:80" x14ac:dyDescent="0.2">
      <c r="A425" s="269"/>
      <c r="B425" s="272"/>
      <c r="C425" s="332" t="s">
        <v>608</v>
      </c>
      <c r="D425" s="333"/>
      <c r="E425" s="273">
        <v>5.15</v>
      </c>
      <c r="F425" s="274"/>
      <c r="G425" s="275"/>
      <c r="H425" s="276"/>
      <c r="I425" s="270"/>
      <c r="J425" s="277"/>
      <c r="K425" s="270"/>
      <c r="M425" s="271" t="s">
        <v>608</v>
      </c>
      <c r="O425" s="260"/>
    </row>
    <row r="426" spans="1:80" x14ac:dyDescent="0.2">
      <c r="A426" s="261">
        <v>114</v>
      </c>
      <c r="B426" s="262" t="s">
        <v>609</v>
      </c>
      <c r="C426" s="263" t="s">
        <v>610</v>
      </c>
      <c r="D426" s="264" t="s">
        <v>200</v>
      </c>
      <c r="E426" s="265">
        <v>58.85</v>
      </c>
      <c r="F426" s="265">
        <v>92</v>
      </c>
      <c r="G426" s="266">
        <f>E426*F426</f>
        <v>5414.2</v>
      </c>
      <c r="H426" s="267">
        <v>0</v>
      </c>
      <c r="I426" s="268">
        <f>E426*H426</f>
        <v>0</v>
      </c>
      <c r="J426" s="267">
        <v>0</v>
      </c>
      <c r="K426" s="268">
        <f>E426*J426</f>
        <v>0</v>
      </c>
      <c r="O426" s="260">
        <v>2</v>
      </c>
      <c r="AA426" s="233">
        <v>1</v>
      </c>
      <c r="AB426" s="233">
        <v>1</v>
      </c>
      <c r="AC426" s="233">
        <v>1</v>
      </c>
      <c r="AZ426" s="233">
        <v>1</v>
      </c>
      <c r="BA426" s="233">
        <f>IF(AZ426=1,G426,0)</f>
        <v>5414.2</v>
      </c>
      <c r="BB426" s="233">
        <f>IF(AZ426=2,G426,0)</f>
        <v>0</v>
      </c>
      <c r="BC426" s="233">
        <f>IF(AZ426=3,G426,0)</f>
        <v>0</v>
      </c>
      <c r="BD426" s="233">
        <f>IF(AZ426=4,G426,0)</f>
        <v>0</v>
      </c>
      <c r="BE426" s="233">
        <f>IF(AZ426=5,G426,0)</f>
        <v>0</v>
      </c>
      <c r="CA426" s="260">
        <v>1</v>
      </c>
      <c r="CB426" s="260">
        <v>1</v>
      </c>
    </row>
    <row r="427" spans="1:80" x14ac:dyDescent="0.2">
      <c r="A427" s="261">
        <v>115</v>
      </c>
      <c r="B427" s="262" t="s">
        <v>611</v>
      </c>
      <c r="C427" s="263" t="s">
        <v>612</v>
      </c>
      <c r="D427" s="264" t="s">
        <v>265</v>
      </c>
      <c r="E427" s="265">
        <v>0.56330000000000002</v>
      </c>
      <c r="F427" s="265">
        <v>37829</v>
      </c>
      <c r="G427" s="266">
        <f>E427*F427</f>
        <v>21309.075700000001</v>
      </c>
      <c r="H427" s="267">
        <v>1.0166500000000001</v>
      </c>
      <c r="I427" s="268">
        <f>E427*H427</f>
        <v>0.57267894500000005</v>
      </c>
      <c r="J427" s="267">
        <v>0</v>
      </c>
      <c r="K427" s="268">
        <f>E427*J427</f>
        <v>0</v>
      </c>
      <c r="O427" s="260">
        <v>2</v>
      </c>
      <c r="AA427" s="233">
        <v>1</v>
      </c>
      <c r="AB427" s="233">
        <v>1</v>
      </c>
      <c r="AC427" s="233">
        <v>1</v>
      </c>
      <c r="AZ427" s="233">
        <v>1</v>
      </c>
      <c r="BA427" s="233">
        <f>IF(AZ427=1,G427,0)</f>
        <v>21309.075700000001</v>
      </c>
      <c r="BB427" s="233">
        <f>IF(AZ427=2,G427,0)</f>
        <v>0</v>
      </c>
      <c r="BC427" s="233">
        <f>IF(AZ427=3,G427,0)</f>
        <v>0</v>
      </c>
      <c r="BD427" s="233">
        <f>IF(AZ427=4,G427,0)</f>
        <v>0</v>
      </c>
      <c r="BE427" s="233">
        <f>IF(AZ427=5,G427,0)</f>
        <v>0</v>
      </c>
      <c r="CA427" s="260">
        <v>1</v>
      </c>
      <c r="CB427" s="260">
        <v>1</v>
      </c>
    </row>
    <row r="428" spans="1:80" x14ac:dyDescent="0.2">
      <c r="A428" s="269"/>
      <c r="B428" s="272"/>
      <c r="C428" s="332" t="s">
        <v>613</v>
      </c>
      <c r="D428" s="333"/>
      <c r="E428" s="273">
        <v>0</v>
      </c>
      <c r="F428" s="274"/>
      <c r="G428" s="275"/>
      <c r="H428" s="276"/>
      <c r="I428" s="270"/>
      <c r="J428" s="277"/>
      <c r="K428" s="270"/>
      <c r="M428" s="271" t="s">
        <v>613</v>
      </c>
      <c r="O428" s="260"/>
    </row>
    <row r="429" spans="1:80" x14ac:dyDescent="0.2">
      <c r="A429" s="269"/>
      <c r="B429" s="272"/>
      <c r="C429" s="332" t="s">
        <v>614</v>
      </c>
      <c r="D429" s="333"/>
      <c r="E429" s="273">
        <v>0.41959999999999997</v>
      </c>
      <c r="F429" s="274"/>
      <c r="G429" s="275"/>
      <c r="H429" s="276"/>
      <c r="I429" s="270"/>
      <c r="J429" s="277"/>
      <c r="K429" s="270"/>
      <c r="M429" s="271" t="s">
        <v>614</v>
      </c>
      <c r="O429" s="260"/>
    </row>
    <row r="430" spans="1:80" ht="22.5" x14ac:dyDescent="0.2">
      <c r="A430" s="269"/>
      <c r="B430" s="272"/>
      <c r="C430" s="332" t="s">
        <v>615</v>
      </c>
      <c r="D430" s="333"/>
      <c r="E430" s="273">
        <v>9.4399999999999998E-2</v>
      </c>
      <c r="F430" s="274"/>
      <c r="G430" s="275"/>
      <c r="H430" s="276"/>
      <c r="I430" s="270"/>
      <c r="J430" s="277"/>
      <c r="K430" s="270"/>
      <c r="M430" s="271" t="s">
        <v>615</v>
      </c>
      <c r="O430" s="260"/>
    </row>
    <row r="431" spans="1:80" x14ac:dyDescent="0.2">
      <c r="A431" s="269"/>
      <c r="B431" s="272"/>
      <c r="C431" s="332" t="s">
        <v>616</v>
      </c>
      <c r="D431" s="333"/>
      <c r="E431" s="273">
        <v>0</v>
      </c>
      <c r="F431" s="274"/>
      <c r="G431" s="275"/>
      <c r="H431" s="276"/>
      <c r="I431" s="270"/>
      <c r="J431" s="277"/>
      <c r="K431" s="270"/>
      <c r="M431" s="271" t="s">
        <v>616</v>
      </c>
      <c r="O431" s="260"/>
    </row>
    <row r="432" spans="1:80" x14ac:dyDescent="0.2">
      <c r="A432" s="269"/>
      <c r="B432" s="272"/>
      <c r="C432" s="332" t="s">
        <v>617</v>
      </c>
      <c r="D432" s="333"/>
      <c r="E432" s="273">
        <v>4.02E-2</v>
      </c>
      <c r="F432" s="274"/>
      <c r="G432" s="275"/>
      <c r="H432" s="276"/>
      <c r="I432" s="270"/>
      <c r="J432" s="277"/>
      <c r="K432" s="270"/>
      <c r="M432" s="271" t="s">
        <v>617</v>
      </c>
      <c r="O432" s="260"/>
    </row>
    <row r="433" spans="1:80" x14ac:dyDescent="0.2">
      <c r="A433" s="269"/>
      <c r="B433" s="272"/>
      <c r="C433" s="332" t="s">
        <v>618</v>
      </c>
      <c r="D433" s="333"/>
      <c r="E433" s="273">
        <v>9.1000000000000004E-3</v>
      </c>
      <c r="F433" s="274"/>
      <c r="G433" s="275"/>
      <c r="H433" s="276"/>
      <c r="I433" s="270"/>
      <c r="J433" s="277"/>
      <c r="K433" s="270"/>
      <c r="M433" s="271" t="s">
        <v>618</v>
      </c>
      <c r="O433" s="260"/>
    </row>
    <row r="434" spans="1:80" x14ac:dyDescent="0.2">
      <c r="A434" s="261">
        <v>116</v>
      </c>
      <c r="B434" s="262" t="s">
        <v>619</v>
      </c>
      <c r="C434" s="263" t="s">
        <v>620</v>
      </c>
      <c r="D434" s="264" t="s">
        <v>200</v>
      </c>
      <c r="E434" s="265">
        <v>26.85</v>
      </c>
      <c r="F434" s="265">
        <v>165</v>
      </c>
      <c r="G434" s="266">
        <f>E434*F434</f>
        <v>4430.25</v>
      </c>
      <c r="H434" s="267">
        <v>1.97E-3</v>
      </c>
      <c r="I434" s="268">
        <f>E434*H434</f>
        <v>5.2894500000000004E-2</v>
      </c>
      <c r="J434" s="267">
        <v>0</v>
      </c>
      <c r="K434" s="268">
        <f>E434*J434</f>
        <v>0</v>
      </c>
      <c r="O434" s="260">
        <v>2</v>
      </c>
      <c r="AA434" s="233">
        <v>1</v>
      </c>
      <c r="AB434" s="233">
        <v>0</v>
      </c>
      <c r="AC434" s="233">
        <v>0</v>
      </c>
      <c r="AZ434" s="233">
        <v>1</v>
      </c>
      <c r="BA434" s="233">
        <f>IF(AZ434=1,G434,0)</f>
        <v>4430.25</v>
      </c>
      <c r="BB434" s="233">
        <f>IF(AZ434=2,G434,0)</f>
        <v>0</v>
      </c>
      <c r="BC434" s="233">
        <f>IF(AZ434=3,G434,0)</f>
        <v>0</v>
      </c>
      <c r="BD434" s="233">
        <f>IF(AZ434=4,G434,0)</f>
        <v>0</v>
      </c>
      <c r="BE434" s="233">
        <f>IF(AZ434=5,G434,0)</f>
        <v>0</v>
      </c>
      <c r="CA434" s="260">
        <v>1</v>
      </c>
      <c r="CB434" s="260">
        <v>0</v>
      </c>
    </row>
    <row r="435" spans="1:80" x14ac:dyDescent="0.2">
      <c r="A435" s="269"/>
      <c r="B435" s="272"/>
      <c r="C435" s="332" t="s">
        <v>621</v>
      </c>
      <c r="D435" s="333"/>
      <c r="E435" s="273">
        <v>0</v>
      </c>
      <c r="F435" s="274"/>
      <c r="G435" s="275"/>
      <c r="H435" s="276"/>
      <c r="I435" s="270"/>
      <c r="J435" s="277"/>
      <c r="K435" s="270"/>
      <c r="M435" s="271" t="s">
        <v>621</v>
      </c>
      <c r="O435" s="260"/>
    </row>
    <row r="436" spans="1:80" x14ac:dyDescent="0.2">
      <c r="A436" s="269"/>
      <c r="B436" s="272"/>
      <c r="C436" s="332" t="s">
        <v>622</v>
      </c>
      <c r="D436" s="333"/>
      <c r="E436" s="273">
        <v>26.85</v>
      </c>
      <c r="F436" s="274"/>
      <c r="G436" s="275"/>
      <c r="H436" s="276"/>
      <c r="I436" s="270"/>
      <c r="J436" s="277"/>
      <c r="K436" s="270"/>
      <c r="M436" s="271" t="s">
        <v>622</v>
      </c>
      <c r="O436" s="260"/>
    </row>
    <row r="437" spans="1:80" x14ac:dyDescent="0.2">
      <c r="A437" s="261">
        <v>117</v>
      </c>
      <c r="B437" s="262" t="s">
        <v>623</v>
      </c>
      <c r="C437" s="263" t="s">
        <v>624</v>
      </c>
      <c r="D437" s="264" t="s">
        <v>322</v>
      </c>
      <c r="E437" s="265">
        <v>199</v>
      </c>
      <c r="F437" s="265">
        <v>118</v>
      </c>
      <c r="G437" s="266">
        <f>E437*F437</f>
        <v>23482</v>
      </c>
      <c r="H437" s="267">
        <v>8.0000000000000007E-5</v>
      </c>
      <c r="I437" s="268">
        <f>E437*H437</f>
        <v>1.592E-2</v>
      </c>
      <c r="J437" s="267">
        <v>0</v>
      </c>
      <c r="K437" s="268">
        <f>E437*J437</f>
        <v>0</v>
      </c>
      <c r="O437" s="260">
        <v>2</v>
      </c>
      <c r="AA437" s="233">
        <v>1</v>
      </c>
      <c r="AB437" s="233">
        <v>1</v>
      </c>
      <c r="AC437" s="233">
        <v>1</v>
      </c>
      <c r="AZ437" s="233">
        <v>1</v>
      </c>
      <c r="BA437" s="233">
        <f>IF(AZ437=1,G437,0)</f>
        <v>23482</v>
      </c>
      <c r="BB437" s="233">
        <f>IF(AZ437=2,G437,0)</f>
        <v>0</v>
      </c>
      <c r="BC437" s="233">
        <f>IF(AZ437=3,G437,0)</f>
        <v>0</v>
      </c>
      <c r="BD437" s="233">
        <f>IF(AZ437=4,G437,0)</f>
        <v>0</v>
      </c>
      <c r="BE437" s="233">
        <f>IF(AZ437=5,G437,0)</f>
        <v>0</v>
      </c>
      <c r="CA437" s="260">
        <v>1</v>
      </c>
      <c r="CB437" s="260">
        <v>1</v>
      </c>
    </row>
    <row r="438" spans="1:80" x14ac:dyDescent="0.2">
      <c r="A438" s="269"/>
      <c r="B438" s="272"/>
      <c r="C438" s="332" t="s">
        <v>625</v>
      </c>
      <c r="D438" s="333"/>
      <c r="E438" s="273">
        <v>0</v>
      </c>
      <c r="F438" s="274"/>
      <c r="G438" s="275"/>
      <c r="H438" s="276"/>
      <c r="I438" s="270"/>
      <c r="J438" s="277"/>
      <c r="K438" s="270"/>
      <c r="M438" s="271" t="s">
        <v>625</v>
      </c>
      <c r="O438" s="260"/>
    </row>
    <row r="439" spans="1:80" x14ac:dyDescent="0.2">
      <c r="A439" s="269"/>
      <c r="B439" s="272"/>
      <c r="C439" s="332" t="s">
        <v>626</v>
      </c>
      <c r="D439" s="333"/>
      <c r="E439" s="273">
        <v>56</v>
      </c>
      <c r="F439" s="274"/>
      <c r="G439" s="275"/>
      <c r="H439" s="276"/>
      <c r="I439" s="270"/>
      <c r="J439" s="277"/>
      <c r="K439" s="270"/>
      <c r="M439" s="271">
        <v>56</v>
      </c>
      <c r="O439" s="260"/>
    </row>
    <row r="440" spans="1:80" x14ac:dyDescent="0.2">
      <c r="A440" s="269"/>
      <c r="B440" s="272"/>
      <c r="C440" s="332" t="s">
        <v>627</v>
      </c>
      <c r="D440" s="333"/>
      <c r="E440" s="273">
        <v>0</v>
      </c>
      <c r="F440" s="274"/>
      <c r="G440" s="275"/>
      <c r="H440" s="276"/>
      <c r="I440" s="270"/>
      <c r="J440" s="277"/>
      <c r="K440" s="270"/>
      <c r="M440" s="271" t="s">
        <v>627</v>
      </c>
      <c r="O440" s="260"/>
    </row>
    <row r="441" spans="1:80" x14ac:dyDescent="0.2">
      <c r="A441" s="269"/>
      <c r="B441" s="272"/>
      <c r="C441" s="332" t="s">
        <v>628</v>
      </c>
      <c r="D441" s="333"/>
      <c r="E441" s="273">
        <v>143</v>
      </c>
      <c r="F441" s="274"/>
      <c r="G441" s="275"/>
      <c r="H441" s="276"/>
      <c r="I441" s="270"/>
      <c r="J441" s="277"/>
      <c r="K441" s="270"/>
      <c r="M441" s="271">
        <v>143</v>
      </c>
      <c r="O441" s="260"/>
    </row>
    <row r="442" spans="1:80" x14ac:dyDescent="0.2">
      <c r="A442" s="261">
        <v>118</v>
      </c>
      <c r="B442" s="262" t="s">
        <v>629</v>
      </c>
      <c r="C442" s="263" t="s">
        <v>630</v>
      </c>
      <c r="D442" s="264" t="s">
        <v>379</v>
      </c>
      <c r="E442" s="265">
        <v>71.5</v>
      </c>
      <c r="F442" s="265">
        <v>43</v>
      </c>
      <c r="G442" s="266">
        <f>E442*F442</f>
        <v>3074.5</v>
      </c>
      <c r="H442" s="267">
        <v>4.0000000000000002E-4</v>
      </c>
      <c r="I442" s="268">
        <f>E442*H442</f>
        <v>2.86E-2</v>
      </c>
      <c r="J442" s="267"/>
      <c r="K442" s="268">
        <f>E442*J442</f>
        <v>0</v>
      </c>
      <c r="O442" s="260">
        <v>2</v>
      </c>
      <c r="AA442" s="233">
        <v>3</v>
      </c>
      <c r="AB442" s="233">
        <v>1</v>
      </c>
      <c r="AC442" s="233">
        <v>12720205</v>
      </c>
      <c r="AZ442" s="233">
        <v>1</v>
      </c>
      <c r="BA442" s="233">
        <f>IF(AZ442=1,G442,0)</f>
        <v>3074.5</v>
      </c>
      <c r="BB442" s="233">
        <f>IF(AZ442=2,G442,0)</f>
        <v>0</v>
      </c>
      <c r="BC442" s="233">
        <f>IF(AZ442=3,G442,0)</f>
        <v>0</v>
      </c>
      <c r="BD442" s="233">
        <f>IF(AZ442=4,G442,0)</f>
        <v>0</v>
      </c>
      <c r="BE442" s="233">
        <f>IF(AZ442=5,G442,0)</f>
        <v>0</v>
      </c>
      <c r="CA442" s="260">
        <v>3</v>
      </c>
      <c r="CB442" s="260">
        <v>1</v>
      </c>
    </row>
    <row r="443" spans="1:80" x14ac:dyDescent="0.2">
      <c r="A443" s="269"/>
      <c r="B443" s="272"/>
      <c r="C443" s="332" t="s">
        <v>631</v>
      </c>
      <c r="D443" s="333"/>
      <c r="E443" s="273">
        <v>71.5</v>
      </c>
      <c r="F443" s="274"/>
      <c r="G443" s="275"/>
      <c r="H443" s="276"/>
      <c r="I443" s="270"/>
      <c r="J443" s="277"/>
      <c r="K443" s="270"/>
      <c r="M443" s="271" t="s">
        <v>631</v>
      </c>
      <c r="O443" s="260"/>
    </row>
    <row r="444" spans="1:80" x14ac:dyDescent="0.2">
      <c r="A444" s="261">
        <v>119</v>
      </c>
      <c r="B444" s="262" t="s">
        <v>632</v>
      </c>
      <c r="C444" s="263" t="s">
        <v>633</v>
      </c>
      <c r="D444" s="264" t="s">
        <v>322</v>
      </c>
      <c r="E444" s="265">
        <v>56</v>
      </c>
      <c r="F444" s="265">
        <v>69</v>
      </c>
      <c r="G444" s="266">
        <f>E444*F444</f>
        <v>3864</v>
      </c>
      <c r="H444" s="267">
        <v>1.33E-3</v>
      </c>
      <c r="I444" s="268">
        <f>E444*H444</f>
        <v>7.4480000000000005E-2</v>
      </c>
      <c r="J444" s="267"/>
      <c r="K444" s="268">
        <f>E444*J444</f>
        <v>0</v>
      </c>
      <c r="O444" s="260">
        <v>2</v>
      </c>
      <c r="AA444" s="233">
        <v>3</v>
      </c>
      <c r="AB444" s="233">
        <v>1</v>
      </c>
      <c r="AC444" s="233">
        <v>31179129</v>
      </c>
      <c r="AZ444" s="233">
        <v>1</v>
      </c>
      <c r="BA444" s="233">
        <f>IF(AZ444=1,G444,0)</f>
        <v>3864</v>
      </c>
      <c r="BB444" s="233">
        <f>IF(AZ444=2,G444,0)</f>
        <v>0</v>
      </c>
      <c r="BC444" s="233">
        <f>IF(AZ444=3,G444,0)</f>
        <v>0</v>
      </c>
      <c r="BD444" s="233">
        <f>IF(AZ444=4,G444,0)</f>
        <v>0</v>
      </c>
      <c r="BE444" s="233">
        <f>IF(AZ444=5,G444,0)</f>
        <v>0</v>
      </c>
      <c r="CA444" s="260">
        <v>3</v>
      </c>
      <c r="CB444" s="260">
        <v>1</v>
      </c>
    </row>
    <row r="445" spans="1:80" x14ac:dyDescent="0.2">
      <c r="A445" s="278"/>
      <c r="B445" s="279" t="s">
        <v>100</v>
      </c>
      <c r="C445" s="280" t="s">
        <v>565</v>
      </c>
      <c r="D445" s="281"/>
      <c r="E445" s="282"/>
      <c r="F445" s="283"/>
      <c r="G445" s="284">
        <f>SUM(G373:G444)</f>
        <v>173612.54550000001</v>
      </c>
      <c r="H445" s="285"/>
      <c r="I445" s="286">
        <f>SUM(I373:I444)</f>
        <v>29.629401138000006</v>
      </c>
      <c r="J445" s="285"/>
      <c r="K445" s="286">
        <f>SUM(K373:K444)</f>
        <v>0</v>
      </c>
      <c r="O445" s="260">
        <v>4</v>
      </c>
      <c r="BA445" s="287">
        <f>SUM(BA373:BA444)</f>
        <v>173612.54550000001</v>
      </c>
      <c r="BB445" s="287">
        <f>SUM(BB373:BB444)</f>
        <v>0</v>
      </c>
      <c r="BC445" s="287">
        <f>SUM(BC373:BC444)</f>
        <v>0</v>
      </c>
      <c r="BD445" s="287">
        <f>SUM(BD373:BD444)</f>
        <v>0</v>
      </c>
      <c r="BE445" s="287">
        <f>SUM(BE373:BE444)</f>
        <v>0</v>
      </c>
    </row>
    <row r="446" spans="1:80" x14ac:dyDescent="0.2">
      <c r="A446" s="250" t="s">
        <v>97</v>
      </c>
      <c r="B446" s="251" t="s">
        <v>634</v>
      </c>
      <c r="C446" s="252" t="s">
        <v>635</v>
      </c>
      <c r="D446" s="253"/>
      <c r="E446" s="254"/>
      <c r="F446" s="254"/>
      <c r="G446" s="255"/>
      <c r="H446" s="256"/>
      <c r="I446" s="257"/>
      <c r="J446" s="258"/>
      <c r="K446" s="259"/>
      <c r="O446" s="260">
        <v>1</v>
      </c>
    </row>
    <row r="447" spans="1:80" x14ac:dyDescent="0.2">
      <c r="A447" s="261">
        <v>120</v>
      </c>
      <c r="B447" s="262" t="s">
        <v>637</v>
      </c>
      <c r="C447" s="263" t="s">
        <v>638</v>
      </c>
      <c r="D447" s="264" t="s">
        <v>155</v>
      </c>
      <c r="E447" s="265">
        <v>70.677800000000005</v>
      </c>
      <c r="F447" s="265">
        <v>3025</v>
      </c>
      <c r="G447" s="266">
        <f>E447*F447</f>
        <v>213800.345</v>
      </c>
      <c r="H447" s="267">
        <v>2.5251399999999999</v>
      </c>
      <c r="I447" s="268">
        <f>E447*H447</f>
        <v>178.471339892</v>
      </c>
      <c r="J447" s="267">
        <v>0</v>
      </c>
      <c r="K447" s="268">
        <f>E447*J447</f>
        <v>0</v>
      </c>
      <c r="O447" s="260">
        <v>2</v>
      </c>
      <c r="AA447" s="233">
        <v>1</v>
      </c>
      <c r="AB447" s="233">
        <v>1</v>
      </c>
      <c r="AC447" s="233">
        <v>1</v>
      </c>
      <c r="AZ447" s="233">
        <v>1</v>
      </c>
      <c r="BA447" s="233">
        <f>IF(AZ447=1,G447,0)</f>
        <v>213800.345</v>
      </c>
      <c r="BB447" s="233">
        <f>IF(AZ447=2,G447,0)</f>
        <v>0</v>
      </c>
      <c r="BC447" s="233">
        <f>IF(AZ447=3,G447,0)</f>
        <v>0</v>
      </c>
      <c r="BD447" s="233">
        <f>IF(AZ447=4,G447,0)</f>
        <v>0</v>
      </c>
      <c r="BE447" s="233">
        <f>IF(AZ447=5,G447,0)</f>
        <v>0</v>
      </c>
      <c r="CA447" s="260">
        <v>1</v>
      </c>
      <c r="CB447" s="260">
        <v>1</v>
      </c>
    </row>
    <row r="448" spans="1:80" x14ac:dyDescent="0.2">
      <c r="A448" s="269"/>
      <c r="B448" s="272"/>
      <c r="C448" s="332" t="s">
        <v>639</v>
      </c>
      <c r="D448" s="333"/>
      <c r="E448" s="273">
        <v>0</v>
      </c>
      <c r="F448" s="274"/>
      <c r="G448" s="275"/>
      <c r="H448" s="276"/>
      <c r="I448" s="270"/>
      <c r="J448" s="277"/>
      <c r="K448" s="270"/>
      <c r="M448" s="271" t="s">
        <v>639</v>
      </c>
      <c r="O448" s="260"/>
    </row>
    <row r="449" spans="1:80" x14ac:dyDescent="0.2">
      <c r="A449" s="269"/>
      <c r="B449" s="272"/>
      <c r="C449" s="332" t="s">
        <v>640</v>
      </c>
      <c r="D449" s="333"/>
      <c r="E449" s="273">
        <v>74.082800000000006</v>
      </c>
      <c r="F449" s="274"/>
      <c r="G449" s="275"/>
      <c r="H449" s="276"/>
      <c r="I449" s="270"/>
      <c r="J449" s="277"/>
      <c r="K449" s="270"/>
      <c r="M449" s="271" t="s">
        <v>640</v>
      </c>
      <c r="O449" s="260"/>
    </row>
    <row r="450" spans="1:80" x14ac:dyDescent="0.2">
      <c r="A450" s="269"/>
      <c r="B450" s="272"/>
      <c r="C450" s="332" t="s">
        <v>641</v>
      </c>
      <c r="D450" s="333"/>
      <c r="E450" s="273">
        <v>-3.4051</v>
      </c>
      <c r="F450" s="274"/>
      <c r="G450" s="275"/>
      <c r="H450" s="276"/>
      <c r="I450" s="270"/>
      <c r="J450" s="277"/>
      <c r="K450" s="270"/>
      <c r="M450" s="271" t="s">
        <v>641</v>
      </c>
      <c r="O450" s="260"/>
    </row>
    <row r="451" spans="1:80" x14ac:dyDescent="0.2">
      <c r="A451" s="261">
        <v>121</v>
      </c>
      <c r="B451" s="262" t="s">
        <v>642</v>
      </c>
      <c r="C451" s="263" t="s">
        <v>643</v>
      </c>
      <c r="D451" s="264" t="s">
        <v>200</v>
      </c>
      <c r="E451" s="265">
        <v>245.42619999999999</v>
      </c>
      <c r="F451" s="265">
        <v>733</v>
      </c>
      <c r="G451" s="266">
        <f>E451*F451</f>
        <v>179897.40460000001</v>
      </c>
      <c r="H451" s="267">
        <v>3.4639999999999997E-2</v>
      </c>
      <c r="I451" s="268">
        <f>E451*H451</f>
        <v>8.5015635679999999</v>
      </c>
      <c r="J451" s="267">
        <v>0</v>
      </c>
      <c r="K451" s="268">
        <f>E451*J451</f>
        <v>0</v>
      </c>
      <c r="O451" s="260">
        <v>2</v>
      </c>
      <c r="AA451" s="233">
        <v>1</v>
      </c>
      <c r="AB451" s="233">
        <v>0</v>
      </c>
      <c r="AC451" s="233">
        <v>0</v>
      </c>
      <c r="AZ451" s="233">
        <v>1</v>
      </c>
      <c r="BA451" s="233">
        <f>IF(AZ451=1,G451,0)</f>
        <v>179897.40460000001</v>
      </c>
      <c r="BB451" s="233">
        <f>IF(AZ451=2,G451,0)</f>
        <v>0</v>
      </c>
      <c r="BC451" s="233">
        <f>IF(AZ451=3,G451,0)</f>
        <v>0</v>
      </c>
      <c r="BD451" s="233">
        <f>IF(AZ451=4,G451,0)</f>
        <v>0</v>
      </c>
      <c r="BE451" s="233">
        <f>IF(AZ451=5,G451,0)</f>
        <v>0</v>
      </c>
      <c r="CA451" s="260">
        <v>1</v>
      </c>
      <c r="CB451" s="260">
        <v>0</v>
      </c>
    </row>
    <row r="452" spans="1:80" x14ac:dyDescent="0.2">
      <c r="A452" s="269"/>
      <c r="B452" s="272"/>
      <c r="C452" s="332" t="s">
        <v>644</v>
      </c>
      <c r="D452" s="333"/>
      <c r="E452" s="273">
        <v>0</v>
      </c>
      <c r="F452" s="274"/>
      <c r="G452" s="275"/>
      <c r="H452" s="276"/>
      <c r="I452" s="270"/>
      <c r="J452" s="277"/>
      <c r="K452" s="270"/>
      <c r="M452" s="271" t="s">
        <v>644</v>
      </c>
      <c r="O452" s="260"/>
    </row>
    <row r="453" spans="1:80" ht="22.5" x14ac:dyDescent="0.2">
      <c r="A453" s="269"/>
      <c r="B453" s="272"/>
      <c r="C453" s="332" t="s">
        <v>645</v>
      </c>
      <c r="D453" s="333"/>
      <c r="E453" s="273">
        <v>264.51620000000003</v>
      </c>
      <c r="F453" s="274"/>
      <c r="G453" s="275"/>
      <c r="H453" s="276"/>
      <c r="I453" s="270"/>
      <c r="J453" s="277"/>
      <c r="K453" s="270"/>
      <c r="M453" s="271" t="s">
        <v>645</v>
      </c>
      <c r="O453" s="260"/>
    </row>
    <row r="454" spans="1:80" x14ac:dyDescent="0.2">
      <c r="A454" s="269"/>
      <c r="B454" s="272"/>
      <c r="C454" s="332" t="s">
        <v>646</v>
      </c>
      <c r="D454" s="333"/>
      <c r="E454" s="273">
        <v>-19.09</v>
      </c>
      <c r="F454" s="274"/>
      <c r="G454" s="275"/>
      <c r="H454" s="276"/>
      <c r="I454" s="270"/>
      <c r="J454" s="277"/>
      <c r="K454" s="270"/>
      <c r="M454" s="271" t="s">
        <v>646</v>
      </c>
      <c r="O454" s="260"/>
    </row>
    <row r="455" spans="1:80" x14ac:dyDescent="0.2">
      <c r="A455" s="261">
        <v>122</v>
      </c>
      <c r="B455" s="262" t="s">
        <v>647</v>
      </c>
      <c r="C455" s="263" t="s">
        <v>648</v>
      </c>
      <c r="D455" s="264" t="s">
        <v>200</v>
      </c>
      <c r="E455" s="265">
        <v>245.42619999999999</v>
      </c>
      <c r="F455" s="265">
        <v>210</v>
      </c>
      <c r="G455" s="266">
        <f>E455*F455</f>
        <v>51539.502</v>
      </c>
      <c r="H455" s="267">
        <v>0</v>
      </c>
      <c r="I455" s="268">
        <f>E455*H455</f>
        <v>0</v>
      </c>
      <c r="J455" s="267">
        <v>0</v>
      </c>
      <c r="K455" s="268">
        <f>E455*J455</f>
        <v>0</v>
      </c>
      <c r="O455" s="260">
        <v>2</v>
      </c>
      <c r="AA455" s="233">
        <v>1</v>
      </c>
      <c r="AB455" s="233">
        <v>1</v>
      </c>
      <c r="AC455" s="233">
        <v>1</v>
      </c>
      <c r="AZ455" s="233">
        <v>1</v>
      </c>
      <c r="BA455" s="233">
        <f>IF(AZ455=1,G455,0)</f>
        <v>51539.502</v>
      </c>
      <c r="BB455" s="233">
        <f>IF(AZ455=2,G455,0)</f>
        <v>0</v>
      </c>
      <c r="BC455" s="233">
        <f>IF(AZ455=3,G455,0)</f>
        <v>0</v>
      </c>
      <c r="BD455" s="233">
        <f>IF(AZ455=4,G455,0)</f>
        <v>0</v>
      </c>
      <c r="BE455" s="233">
        <f>IF(AZ455=5,G455,0)</f>
        <v>0</v>
      </c>
      <c r="CA455" s="260">
        <v>1</v>
      </c>
      <c r="CB455" s="260">
        <v>1</v>
      </c>
    </row>
    <row r="456" spans="1:80" x14ac:dyDescent="0.2">
      <c r="A456" s="261">
        <v>123</v>
      </c>
      <c r="B456" s="262" t="s">
        <v>649</v>
      </c>
      <c r="C456" s="263" t="s">
        <v>650</v>
      </c>
      <c r="D456" s="264" t="s">
        <v>200</v>
      </c>
      <c r="E456" s="265">
        <v>8.2200000000000006</v>
      </c>
      <c r="F456" s="265">
        <v>805</v>
      </c>
      <c r="G456" s="266">
        <f>E456*F456</f>
        <v>6617.1</v>
      </c>
      <c r="H456" s="267">
        <v>3.4349999999999999E-2</v>
      </c>
      <c r="I456" s="268">
        <f>E456*H456</f>
        <v>0.28235700000000002</v>
      </c>
      <c r="J456" s="267">
        <v>0</v>
      </c>
      <c r="K456" s="268">
        <f>E456*J456</f>
        <v>0</v>
      </c>
      <c r="O456" s="260">
        <v>2</v>
      </c>
      <c r="AA456" s="233">
        <v>1</v>
      </c>
      <c r="AB456" s="233">
        <v>1</v>
      </c>
      <c r="AC456" s="233">
        <v>1</v>
      </c>
      <c r="AZ456" s="233">
        <v>1</v>
      </c>
      <c r="BA456" s="233">
        <f>IF(AZ456=1,G456,0)</f>
        <v>6617.1</v>
      </c>
      <c r="BB456" s="233">
        <f>IF(AZ456=2,G456,0)</f>
        <v>0</v>
      </c>
      <c r="BC456" s="233">
        <f>IF(AZ456=3,G456,0)</f>
        <v>0</v>
      </c>
      <c r="BD456" s="233">
        <f>IF(AZ456=4,G456,0)</f>
        <v>0</v>
      </c>
      <c r="BE456" s="233">
        <f>IF(AZ456=5,G456,0)</f>
        <v>0</v>
      </c>
      <c r="CA456" s="260">
        <v>1</v>
      </c>
      <c r="CB456" s="260">
        <v>1</v>
      </c>
    </row>
    <row r="457" spans="1:80" x14ac:dyDescent="0.2">
      <c r="A457" s="269"/>
      <c r="B457" s="272"/>
      <c r="C457" s="332" t="s">
        <v>651</v>
      </c>
      <c r="D457" s="333"/>
      <c r="E457" s="273">
        <v>0</v>
      </c>
      <c r="F457" s="274"/>
      <c r="G457" s="275"/>
      <c r="H457" s="276"/>
      <c r="I457" s="270"/>
      <c r="J457" s="277"/>
      <c r="K457" s="270"/>
      <c r="M457" s="271" t="s">
        <v>651</v>
      </c>
      <c r="O457" s="260"/>
    </row>
    <row r="458" spans="1:80" x14ac:dyDescent="0.2">
      <c r="A458" s="269"/>
      <c r="B458" s="272"/>
      <c r="C458" s="332" t="s">
        <v>652</v>
      </c>
      <c r="D458" s="333"/>
      <c r="E458" s="273">
        <v>8.2200000000000006</v>
      </c>
      <c r="F458" s="274"/>
      <c r="G458" s="275"/>
      <c r="H458" s="276"/>
      <c r="I458" s="270"/>
      <c r="J458" s="277"/>
      <c r="K458" s="270"/>
      <c r="M458" s="271" t="s">
        <v>652</v>
      </c>
      <c r="O458" s="260"/>
    </row>
    <row r="459" spans="1:80" x14ac:dyDescent="0.2">
      <c r="A459" s="261">
        <v>124</v>
      </c>
      <c r="B459" s="262" t="s">
        <v>653</v>
      </c>
      <c r="C459" s="263" t="s">
        <v>654</v>
      </c>
      <c r="D459" s="264" t="s">
        <v>200</v>
      </c>
      <c r="E459" s="265">
        <v>8.2200000000000006</v>
      </c>
      <c r="F459" s="265">
        <v>246</v>
      </c>
      <c r="G459" s="266">
        <f>E459*F459</f>
        <v>2022.1200000000001</v>
      </c>
      <c r="H459" s="267">
        <v>0</v>
      </c>
      <c r="I459" s="268">
        <f>E459*H459</f>
        <v>0</v>
      </c>
      <c r="J459" s="267">
        <v>0</v>
      </c>
      <c r="K459" s="268">
        <f>E459*J459</f>
        <v>0</v>
      </c>
      <c r="O459" s="260">
        <v>2</v>
      </c>
      <c r="AA459" s="233">
        <v>1</v>
      </c>
      <c r="AB459" s="233">
        <v>1</v>
      </c>
      <c r="AC459" s="233">
        <v>1</v>
      </c>
      <c r="AZ459" s="233">
        <v>1</v>
      </c>
      <c r="BA459" s="233">
        <f>IF(AZ459=1,G459,0)</f>
        <v>2022.1200000000001</v>
      </c>
      <c r="BB459" s="233">
        <f>IF(AZ459=2,G459,0)</f>
        <v>0</v>
      </c>
      <c r="BC459" s="233">
        <f>IF(AZ459=3,G459,0)</f>
        <v>0</v>
      </c>
      <c r="BD459" s="233">
        <f>IF(AZ459=4,G459,0)</f>
        <v>0</v>
      </c>
      <c r="BE459" s="233">
        <f>IF(AZ459=5,G459,0)</f>
        <v>0</v>
      </c>
      <c r="CA459" s="260">
        <v>1</v>
      </c>
      <c r="CB459" s="260">
        <v>1</v>
      </c>
    </row>
    <row r="460" spans="1:80" x14ac:dyDescent="0.2">
      <c r="A460" s="261">
        <v>125</v>
      </c>
      <c r="B460" s="262" t="s">
        <v>655</v>
      </c>
      <c r="C460" s="263" t="s">
        <v>656</v>
      </c>
      <c r="D460" s="264" t="s">
        <v>265</v>
      </c>
      <c r="E460" s="265">
        <v>6.1329000000000002</v>
      </c>
      <c r="F460" s="265">
        <v>38346</v>
      </c>
      <c r="G460" s="266">
        <f>E460*F460</f>
        <v>235172.18340000001</v>
      </c>
      <c r="H460" s="267">
        <v>1.02139</v>
      </c>
      <c r="I460" s="268">
        <f>E460*H460</f>
        <v>6.2640827310000002</v>
      </c>
      <c r="J460" s="267">
        <v>0</v>
      </c>
      <c r="K460" s="268">
        <f>E460*J460</f>
        <v>0</v>
      </c>
      <c r="O460" s="260">
        <v>2</v>
      </c>
      <c r="AA460" s="233">
        <v>1</v>
      </c>
      <c r="AB460" s="233">
        <v>1</v>
      </c>
      <c r="AC460" s="233">
        <v>1</v>
      </c>
      <c r="AZ460" s="233">
        <v>1</v>
      </c>
      <c r="BA460" s="233">
        <f>IF(AZ460=1,G460,0)</f>
        <v>235172.18340000001</v>
      </c>
      <c r="BB460" s="233">
        <f>IF(AZ460=2,G460,0)</f>
        <v>0</v>
      </c>
      <c r="BC460" s="233">
        <f>IF(AZ460=3,G460,0)</f>
        <v>0</v>
      </c>
      <c r="BD460" s="233">
        <f>IF(AZ460=4,G460,0)</f>
        <v>0</v>
      </c>
      <c r="BE460" s="233">
        <f>IF(AZ460=5,G460,0)</f>
        <v>0</v>
      </c>
      <c r="CA460" s="260">
        <v>1</v>
      </c>
      <c r="CB460" s="260">
        <v>1</v>
      </c>
    </row>
    <row r="461" spans="1:80" ht="22.5" x14ac:dyDescent="0.2">
      <c r="A461" s="269"/>
      <c r="B461" s="272"/>
      <c r="C461" s="332" t="s">
        <v>657</v>
      </c>
      <c r="D461" s="333"/>
      <c r="E461" s="273">
        <v>0</v>
      </c>
      <c r="F461" s="274"/>
      <c r="G461" s="275"/>
      <c r="H461" s="276"/>
      <c r="I461" s="270"/>
      <c r="J461" s="277"/>
      <c r="K461" s="270"/>
      <c r="M461" s="271" t="s">
        <v>657</v>
      </c>
      <c r="O461" s="260"/>
    </row>
    <row r="462" spans="1:80" x14ac:dyDescent="0.2">
      <c r="A462" s="269"/>
      <c r="B462" s="272"/>
      <c r="C462" s="332" t="s">
        <v>658</v>
      </c>
      <c r="D462" s="333"/>
      <c r="E462" s="273">
        <v>3.4512</v>
      </c>
      <c r="F462" s="274"/>
      <c r="G462" s="275"/>
      <c r="H462" s="276"/>
      <c r="I462" s="270"/>
      <c r="J462" s="277"/>
      <c r="K462" s="270"/>
      <c r="M462" s="271" t="s">
        <v>658</v>
      </c>
      <c r="O462" s="260"/>
    </row>
    <row r="463" spans="1:80" x14ac:dyDescent="0.2">
      <c r="A463" s="269"/>
      <c r="B463" s="272"/>
      <c r="C463" s="332" t="s">
        <v>659</v>
      </c>
      <c r="D463" s="333"/>
      <c r="E463" s="273">
        <v>2.5568</v>
      </c>
      <c r="F463" s="274"/>
      <c r="G463" s="275"/>
      <c r="H463" s="276"/>
      <c r="I463" s="270"/>
      <c r="J463" s="277"/>
      <c r="K463" s="270"/>
      <c r="M463" s="271" t="s">
        <v>659</v>
      </c>
      <c r="O463" s="260"/>
    </row>
    <row r="464" spans="1:80" x14ac:dyDescent="0.2">
      <c r="A464" s="269"/>
      <c r="B464" s="272"/>
      <c r="C464" s="332" t="s">
        <v>660</v>
      </c>
      <c r="D464" s="333"/>
      <c r="E464" s="273">
        <v>0.1249</v>
      </c>
      <c r="F464" s="274"/>
      <c r="G464" s="275"/>
      <c r="H464" s="276"/>
      <c r="I464" s="270"/>
      <c r="J464" s="277"/>
      <c r="K464" s="270"/>
      <c r="M464" s="271" t="s">
        <v>660</v>
      </c>
      <c r="O464" s="260"/>
    </row>
    <row r="465" spans="1:80" ht="22.5" x14ac:dyDescent="0.2">
      <c r="A465" s="261">
        <v>126</v>
      </c>
      <c r="B465" s="262" t="s">
        <v>661</v>
      </c>
      <c r="C465" s="263" t="s">
        <v>662</v>
      </c>
      <c r="D465" s="264" t="s">
        <v>379</v>
      </c>
      <c r="E465" s="265">
        <v>108.6</v>
      </c>
      <c r="F465" s="265">
        <v>451</v>
      </c>
      <c r="G465" s="266">
        <f>E465*F465</f>
        <v>48978.6</v>
      </c>
      <c r="H465" s="267">
        <v>1.2619999999999999E-2</v>
      </c>
      <c r="I465" s="268">
        <f>E465*H465</f>
        <v>1.3705319999999999</v>
      </c>
      <c r="J465" s="267">
        <v>0</v>
      </c>
      <c r="K465" s="268">
        <f>E465*J465</f>
        <v>0</v>
      </c>
      <c r="O465" s="260">
        <v>2</v>
      </c>
      <c r="AA465" s="233">
        <v>1</v>
      </c>
      <c r="AB465" s="233">
        <v>0</v>
      </c>
      <c r="AC465" s="233">
        <v>0</v>
      </c>
      <c r="AZ465" s="233">
        <v>1</v>
      </c>
      <c r="BA465" s="233">
        <f>IF(AZ465=1,G465,0)</f>
        <v>48978.6</v>
      </c>
      <c r="BB465" s="233">
        <f>IF(AZ465=2,G465,0)</f>
        <v>0</v>
      </c>
      <c r="BC465" s="233">
        <f>IF(AZ465=3,G465,0)</f>
        <v>0</v>
      </c>
      <c r="BD465" s="233">
        <f>IF(AZ465=4,G465,0)</f>
        <v>0</v>
      </c>
      <c r="BE465" s="233">
        <f>IF(AZ465=5,G465,0)</f>
        <v>0</v>
      </c>
      <c r="CA465" s="260">
        <v>1</v>
      </c>
      <c r="CB465" s="260">
        <v>0</v>
      </c>
    </row>
    <row r="466" spans="1:80" x14ac:dyDescent="0.2">
      <c r="A466" s="269"/>
      <c r="B466" s="272"/>
      <c r="C466" s="332" t="s">
        <v>663</v>
      </c>
      <c r="D466" s="333"/>
      <c r="E466" s="273">
        <v>0</v>
      </c>
      <c r="F466" s="274"/>
      <c r="G466" s="275"/>
      <c r="H466" s="276"/>
      <c r="I466" s="270"/>
      <c r="J466" s="277"/>
      <c r="K466" s="270"/>
      <c r="M466" s="271" t="s">
        <v>663</v>
      </c>
      <c r="O466" s="260"/>
    </row>
    <row r="467" spans="1:80" x14ac:dyDescent="0.2">
      <c r="A467" s="269"/>
      <c r="B467" s="272"/>
      <c r="C467" s="332" t="s">
        <v>664</v>
      </c>
      <c r="D467" s="333"/>
      <c r="E467" s="273">
        <v>108.6</v>
      </c>
      <c r="F467" s="274"/>
      <c r="G467" s="275"/>
      <c r="H467" s="276"/>
      <c r="I467" s="270"/>
      <c r="J467" s="277"/>
      <c r="K467" s="270"/>
      <c r="M467" s="271" t="s">
        <v>664</v>
      </c>
      <c r="O467" s="260"/>
    </row>
    <row r="468" spans="1:80" x14ac:dyDescent="0.2">
      <c r="A468" s="261">
        <v>127</v>
      </c>
      <c r="B468" s="262" t="s">
        <v>366</v>
      </c>
      <c r="C468" s="263" t="s">
        <v>367</v>
      </c>
      <c r="D468" s="264" t="s">
        <v>368</v>
      </c>
      <c r="E468" s="265">
        <v>6</v>
      </c>
      <c r="F468" s="265">
        <v>3850</v>
      </c>
      <c r="G468" s="266">
        <f>E468*F468</f>
        <v>23100</v>
      </c>
      <c r="H468" s="267"/>
      <c r="I468" s="268">
        <f>E468*H468</f>
        <v>0</v>
      </c>
      <c r="J468" s="267"/>
      <c r="K468" s="268">
        <f>E468*J468</f>
        <v>0</v>
      </c>
      <c r="O468" s="260">
        <v>2</v>
      </c>
      <c r="AA468" s="233">
        <v>6</v>
      </c>
      <c r="AB468" s="233">
        <v>1</v>
      </c>
      <c r="AC468" s="233">
        <v>80165191400</v>
      </c>
      <c r="AZ468" s="233">
        <v>1</v>
      </c>
      <c r="BA468" s="233">
        <f>IF(AZ468=1,G468,0)</f>
        <v>23100</v>
      </c>
      <c r="BB468" s="233">
        <f>IF(AZ468=2,G468,0)</f>
        <v>0</v>
      </c>
      <c r="BC468" s="233">
        <f>IF(AZ468=3,G468,0)</f>
        <v>0</v>
      </c>
      <c r="BD468" s="233">
        <f>IF(AZ468=4,G468,0)</f>
        <v>0</v>
      </c>
      <c r="BE468" s="233">
        <f>IF(AZ468=5,G468,0)</f>
        <v>0</v>
      </c>
      <c r="CA468" s="260">
        <v>6</v>
      </c>
      <c r="CB468" s="260">
        <v>1</v>
      </c>
    </row>
    <row r="469" spans="1:80" x14ac:dyDescent="0.2">
      <c r="A469" s="278"/>
      <c r="B469" s="279" t="s">
        <v>100</v>
      </c>
      <c r="C469" s="280" t="s">
        <v>636</v>
      </c>
      <c r="D469" s="281"/>
      <c r="E469" s="282"/>
      <c r="F469" s="283"/>
      <c r="G469" s="284">
        <f>SUM(G446:G468)</f>
        <v>761127.25499999989</v>
      </c>
      <c r="H469" s="285"/>
      <c r="I469" s="286">
        <f>SUM(I446:I468)</f>
        <v>194.88987519099999</v>
      </c>
      <c r="J469" s="285"/>
      <c r="K469" s="286">
        <f>SUM(K446:K468)</f>
        <v>0</v>
      </c>
      <c r="O469" s="260">
        <v>4</v>
      </c>
      <c r="BA469" s="287">
        <f>SUM(BA446:BA468)</f>
        <v>761127.25499999989</v>
      </c>
      <c r="BB469" s="287">
        <f>SUM(BB446:BB468)</f>
        <v>0</v>
      </c>
      <c r="BC469" s="287">
        <f>SUM(BC446:BC468)</f>
        <v>0</v>
      </c>
      <c r="BD469" s="287">
        <f>SUM(BD446:BD468)</f>
        <v>0</v>
      </c>
      <c r="BE469" s="287">
        <f>SUM(BE446:BE468)</f>
        <v>0</v>
      </c>
    </row>
    <row r="470" spans="1:80" x14ac:dyDescent="0.2">
      <c r="A470" s="250" t="s">
        <v>97</v>
      </c>
      <c r="B470" s="251" t="s">
        <v>665</v>
      </c>
      <c r="C470" s="252" t="s">
        <v>666</v>
      </c>
      <c r="D470" s="253"/>
      <c r="E470" s="254"/>
      <c r="F470" s="254"/>
      <c r="G470" s="255"/>
      <c r="H470" s="256"/>
      <c r="I470" s="257"/>
      <c r="J470" s="258"/>
      <c r="K470" s="259"/>
      <c r="O470" s="260">
        <v>1</v>
      </c>
    </row>
    <row r="471" spans="1:80" x14ac:dyDescent="0.2">
      <c r="A471" s="261">
        <v>128</v>
      </c>
      <c r="B471" s="262" t="s">
        <v>668</v>
      </c>
      <c r="C471" s="263" t="s">
        <v>669</v>
      </c>
      <c r="D471" s="264" t="s">
        <v>155</v>
      </c>
      <c r="E471" s="265">
        <v>1.7039</v>
      </c>
      <c r="F471" s="265">
        <v>4153</v>
      </c>
      <c r="G471" s="266">
        <f>E471*F471</f>
        <v>7076.2966999999999</v>
      </c>
      <c r="H471" s="267">
        <v>2.52508</v>
      </c>
      <c r="I471" s="268">
        <f>E471*H471</f>
        <v>4.3024838120000002</v>
      </c>
      <c r="J471" s="267">
        <v>0</v>
      </c>
      <c r="K471" s="268">
        <f>E471*J471</f>
        <v>0</v>
      </c>
      <c r="O471" s="260">
        <v>2</v>
      </c>
      <c r="AA471" s="233">
        <v>1</v>
      </c>
      <c r="AB471" s="233">
        <v>1</v>
      </c>
      <c r="AC471" s="233">
        <v>1</v>
      </c>
      <c r="AZ471" s="233">
        <v>1</v>
      </c>
      <c r="BA471" s="233">
        <f>IF(AZ471=1,G471,0)</f>
        <v>7076.2966999999999</v>
      </c>
      <c r="BB471" s="233">
        <f>IF(AZ471=2,G471,0)</f>
        <v>0</v>
      </c>
      <c r="BC471" s="233">
        <f>IF(AZ471=3,G471,0)</f>
        <v>0</v>
      </c>
      <c r="BD471" s="233">
        <f>IF(AZ471=4,G471,0)</f>
        <v>0</v>
      </c>
      <c r="BE471" s="233">
        <f>IF(AZ471=5,G471,0)</f>
        <v>0</v>
      </c>
      <c r="CA471" s="260">
        <v>1</v>
      </c>
      <c r="CB471" s="260">
        <v>1</v>
      </c>
    </row>
    <row r="472" spans="1:80" x14ac:dyDescent="0.2">
      <c r="A472" s="269"/>
      <c r="B472" s="272"/>
      <c r="C472" s="332" t="s">
        <v>670</v>
      </c>
      <c r="D472" s="333"/>
      <c r="E472" s="273">
        <v>0</v>
      </c>
      <c r="F472" s="274"/>
      <c r="G472" s="275"/>
      <c r="H472" s="276"/>
      <c r="I472" s="270"/>
      <c r="J472" s="277"/>
      <c r="K472" s="270"/>
      <c r="M472" s="271" t="s">
        <v>670</v>
      </c>
      <c r="O472" s="260"/>
    </row>
    <row r="473" spans="1:80" x14ac:dyDescent="0.2">
      <c r="A473" s="269"/>
      <c r="B473" s="272"/>
      <c r="C473" s="332" t="s">
        <v>671</v>
      </c>
      <c r="D473" s="333"/>
      <c r="E473" s="273">
        <v>1.7039</v>
      </c>
      <c r="F473" s="274"/>
      <c r="G473" s="275"/>
      <c r="H473" s="276"/>
      <c r="I473" s="270"/>
      <c r="J473" s="277"/>
      <c r="K473" s="270"/>
      <c r="M473" s="271" t="s">
        <v>671</v>
      </c>
      <c r="O473" s="260"/>
    </row>
    <row r="474" spans="1:80" x14ac:dyDescent="0.2">
      <c r="A474" s="261">
        <v>129</v>
      </c>
      <c r="B474" s="262" t="s">
        <v>672</v>
      </c>
      <c r="C474" s="263" t="s">
        <v>673</v>
      </c>
      <c r="D474" s="264" t="s">
        <v>265</v>
      </c>
      <c r="E474" s="265">
        <v>3.2199999999999999E-2</v>
      </c>
      <c r="F474" s="265">
        <v>49863</v>
      </c>
      <c r="G474" s="266">
        <f>E474*F474</f>
        <v>1605.5886</v>
      </c>
      <c r="H474" s="267">
        <v>1.02092</v>
      </c>
      <c r="I474" s="268">
        <f>E474*H474</f>
        <v>3.2873624000000004E-2</v>
      </c>
      <c r="J474" s="267">
        <v>0</v>
      </c>
      <c r="K474" s="268">
        <f>E474*J474</f>
        <v>0</v>
      </c>
      <c r="O474" s="260">
        <v>2</v>
      </c>
      <c r="AA474" s="233">
        <v>1</v>
      </c>
      <c r="AB474" s="233">
        <v>1</v>
      </c>
      <c r="AC474" s="233">
        <v>1</v>
      </c>
      <c r="AZ474" s="233">
        <v>1</v>
      </c>
      <c r="BA474" s="233">
        <f>IF(AZ474=1,G474,0)</f>
        <v>1605.5886</v>
      </c>
      <c r="BB474" s="233">
        <f>IF(AZ474=2,G474,0)</f>
        <v>0</v>
      </c>
      <c r="BC474" s="233">
        <f>IF(AZ474=3,G474,0)</f>
        <v>0</v>
      </c>
      <c r="BD474" s="233">
        <f>IF(AZ474=4,G474,0)</f>
        <v>0</v>
      </c>
      <c r="BE474" s="233">
        <f>IF(AZ474=5,G474,0)</f>
        <v>0</v>
      </c>
      <c r="CA474" s="260">
        <v>1</v>
      </c>
      <c r="CB474" s="260">
        <v>1</v>
      </c>
    </row>
    <row r="475" spans="1:80" x14ac:dyDescent="0.2">
      <c r="A475" s="269"/>
      <c r="B475" s="272"/>
      <c r="C475" s="332" t="s">
        <v>674</v>
      </c>
      <c r="D475" s="333"/>
      <c r="E475" s="273">
        <v>0</v>
      </c>
      <c r="F475" s="274"/>
      <c r="G475" s="275"/>
      <c r="H475" s="276"/>
      <c r="I475" s="270"/>
      <c r="J475" s="277"/>
      <c r="K475" s="270"/>
      <c r="M475" s="271" t="s">
        <v>674</v>
      </c>
      <c r="O475" s="260"/>
    </row>
    <row r="476" spans="1:80" x14ac:dyDescent="0.2">
      <c r="A476" s="269"/>
      <c r="B476" s="272"/>
      <c r="C476" s="332" t="s">
        <v>675</v>
      </c>
      <c r="D476" s="333"/>
      <c r="E476" s="273">
        <v>2.1100000000000001E-2</v>
      </c>
      <c r="F476" s="274"/>
      <c r="G476" s="275"/>
      <c r="H476" s="276"/>
      <c r="I476" s="270"/>
      <c r="J476" s="277"/>
      <c r="K476" s="270"/>
      <c r="M476" s="271" t="s">
        <v>675</v>
      </c>
      <c r="O476" s="260"/>
    </row>
    <row r="477" spans="1:80" x14ac:dyDescent="0.2">
      <c r="A477" s="269"/>
      <c r="B477" s="272"/>
      <c r="C477" s="332" t="s">
        <v>676</v>
      </c>
      <c r="D477" s="333"/>
      <c r="E477" s="273">
        <v>1.11E-2</v>
      </c>
      <c r="F477" s="274"/>
      <c r="G477" s="275"/>
      <c r="H477" s="276"/>
      <c r="I477" s="270"/>
      <c r="J477" s="277"/>
      <c r="K477" s="270"/>
      <c r="M477" s="271" t="s">
        <v>676</v>
      </c>
      <c r="O477" s="260"/>
    </row>
    <row r="478" spans="1:80" x14ac:dyDescent="0.2">
      <c r="A478" s="261">
        <v>130</v>
      </c>
      <c r="B478" s="262" t="s">
        <v>677</v>
      </c>
      <c r="C478" s="263" t="s">
        <v>678</v>
      </c>
      <c r="D478" s="264" t="s">
        <v>265</v>
      </c>
      <c r="E478" s="265">
        <v>5.7500000000000002E-2</v>
      </c>
      <c r="F478" s="265">
        <v>41206</v>
      </c>
      <c r="G478" s="266">
        <f>E478*F478</f>
        <v>2369.3450000000003</v>
      </c>
      <c r="H478" s="267">
        <v>1.05844</v>
      </c>
      <c r="I478" s="268">
        <f>E478*H478</f>
        <v>6.0860300000000006E-2</v>
      </c>
      <c r="J478" s="267">
        <v>0</v>
      </c>
      <c r="K478" s="268">
        <f>E478*J478</f>
        <v>0</v>
      </c>
      <c r="O478" s="260">
        <v>2</v>
      </c>
      <c r="AA478" s="233">
        <v>1</v>
      </c>
      <c r="AB478" s="233">
        <v>1</v>
      </c>
      <c r="AC478" s="233">
        <v>1</v>
      </c>
      <c r="AZ478" s="233">
        <v>1</v>
      </c>
      <c r="BA478" s="233">
        <f>IF(AZ478=1,G478,0)</f>
        <v>2369.3450000000003</v>
      </c>
      <c r="BB478" s="233">
        <f>IF(AZ478=2,G478,0)</f>
        <v>0</v>
      </c>
      <c r="BC478" s="233">
        <f>IF(AZ478=3,G478,0)</f>
        <v>0</v>
      </c>
      <c r="BD478" s="233">
        <f>IF(AZ478=4,G478,0)</f>
        <v>0</v>
      </c>
      <c r="BE478" s="233">
        <f>IF(AZ478=5,G478,0)</f>
        <v>0</v>
      </c>
      <c r="CA478" s="260">
        <v>1</v>
      </c>
      <c r="CB478" s="260">
        <v>1</v>
      </c>
    </row>
    <row r="479" spans="1:80" x14ac:dyDescent="0.2">
      <c r="A479" s="269"/>
      <c r="B479" s="272"/>
      <c r="C479" s="332" t="s">
        <v>674</v>
      </c>
      <c r="D479" s="333"/>
      <c r="E479" s="273">
        <v>0</v>
      </c>
      <c r="F479" s="274"/>
      <c r="G479" s="275"/>
      <c r="H479" s="276"/>
      <c r="I479" s="270"/>
      <c r="J479" s="277"/>
      <c r="K479" s="270"/>
      <c r="M479" s="271" t="s">
        <v>674</v>
      </c>
      <c r="O479" s="260"/>
    </row>
    <row r="480" spans="1:80" x14ac:dyDescent="0.2">
      <c r="A480" s="269"/>
      <c r="B480" s="272"/>
      <c r="C480" s="332" t="s">
        <v>679</v>
      </c>
      <c r="D480" s="333"/>
      <c r="E480" s="273">
        <v>5.7500000000000002E-2</v>
      </c>
      <c r="F480" s="274"/>
      <c r="G480" s="275"/>
      <c r="H480" s="276"/>
      <c r="I480" s="270"/>
      <c r="J480" s="277"/>
      <c r="K480" s="270"/>
      <c r="M480" s="271" t="s">
        <v>679</v>
      </c>
      <c r="O480" s="260"/>
    </row>
    <row r="481" spans="1:80" x14ac:dyDescent="0.2">
      <c r="A481" s="261">
        <v>131</v>
      </c>
      <c r="B481" s="262" t="s">
        <v>680</v>
      </c>
      <c r="C481" s="263" t="s">
        <v>681</v>
      </c>
      <c r="D481" s="264" t="s">
        <v>200</v>
      </c>
      <c r="E481" s="265">
        <v>10.95</v>
      </c>
      <c r="F481" s="265">
        <v>990</v>
      </c>
      <c r="G481" s="266">
        <f>E481*F481</f>
        <v>10840.5</v>
      </c>
      <c r="H481" s="267">
        <v>4.5969999999999997E-2</v>
      </c>
      <c r="I481" s="268">
        <f>E481*H481</f>
        <v>0.50337149999999997</v>
      </c>
      <c r="J481" s="267">
        <v>0</v>
      </c>
      <c r="K481" s="268">
        <f>E481*J481</f>
        <v>0</v>
      </c>
      <c r="O481" s="260">
        <v>2</v>
      </c>
      <c r="AA481" s="233">
        <v>1</v>
      </c>
      <c r="AB481" s="233">
        <v>1</v>
      </c>
      <c r="AC481" s="233">
        <v>1</v>
      </c>
      <c r="AZ481" s="233">
        <v>1</v>
      </c>
      <c r="BA481" s="233">
        <f>IF(AZ481=1,G481,0)</f>
        <v>10840.5</v>
      </c>
      <c r="BB481" s="233">
        <f>IF(AZ481=2,G481,0)</f>
        <v>0</v>
      </c>
      <c r="BC481" s="233">
        <f>IF(AZ481=3,G481,0)</f>
        <v>0</v>
      </c>
      <c r="BD481" s="233">
        <f>IF(AZ481=4,G481,0)</f>
        <v>0</v>
      </c>
      <c r="BE481" s="233">
        <f>IF(AZ481=5,G481,0)</f>
        <v>0</v>
      </c>
      <c r="CA481" s="260">
        <v>1</v>
      </c>
      <c r="CB481" s="260">
        <v>1</v>
      </c>
    </row>
    <row r="482" spans="1:80" x14ac:dyDescent="0.2">
      <c r="A482" s="269"/>
      <c r="B482" s="272"/>
      <c r="C482" s="332" t="s">
        <v>682</v>
      </c>
      <c r="D482" s="333"/>
      <c r="E482" s="273">
        <v>0</v>
      </c>
      <c r="F482" s="274"/>
      <c r="G482" s="275"/>
      <c r="H482" s="276"/>
      <c r="I482" s="270"/>
      <c r="J482" s="277"/>
      <c r="K482" s="270"/>
      <c r="M482" s="271" t="s">
        <v>682</v>
      </c>
      <c r="O482" s="260"/>
    </row>
    <row r="483" spans="1:80" x14ac:dyDescent="0.2">
      <c r="A483" s="269"/>
      <c r="B483" s="272"/>
      <c r="C483" s="332" t="s">
        <v>683</v>
      </c>
      <c r="D483" s="333"/>
      <c r="E483" s="273">
        <v>10.95</v>
      </c>
      <c r="F483" s="274"/>
      <c r="G483" s="275"/>
      <c r="H483" s="276"/>
      <c r="I483" s="270"/>
      <c r="J483" s="277"/>
      <c r="K483" s="270"/>
      <c r="M483" s="271" t="s">
        <v>683</v>
      </c>
      <c r="O483" s="260"/>
    </row>
    <row r="484" spans="1:80" x14ac:dyDescent="0.2">
      <c r="A484" s="261">
        <v>132</v>
      </c>
      <c r="B484" s="262" t="s">
        <v>684</v>
      </c>
      <c r="C484" s="263" t="s">
        <v>685</v>
      </c>
      <c r="D484" s="264" t="s">
        <v>200</v>
      </c>
      <c r="E484" s="265">
        <v>10.95</v>
      </c>
      <c r="F484" s="265">
        <v>142</v>
      </c>
      <c r="G484" s="266">
        <f>E484*F484</f>
        <v>1554.8999999999999</v>
      </c>
      <c r="H484" s="267">
        <v>0</v>
      </c>
      <c r="I484" s="268">
        <f>E484*H484</f>
        <v>0</v>
      </c>
      <c r="J484" s="267">
        <v>0</v>
      </c>
      <c r="K484" s="268">
        <f>E484*J484</f>
        <v>0</v>
      </c>
      <c r="O484" s="260">
        <v>2</v>
      </c>
      <c r="AA484" s="233">
        <v>1</v>
      </c>
      <c r="AB484" s="233">
        <v>1</v>
      </c>
      <c r="AC484" s="233">
        <v>1</v>
      </c>
      <c r="AZ484" s="233">
        <v>1</v>
      </c>
      <c r="BA484" s="233">
        <f>IF(AZ484=1,G484,0)</f>
        <v>1554.8999999999999</v>
      </c>
      <c r="BB484" s="233">
        <f>IF(AZ484=2,G484,0)</f>
        <v>0</v>
      </c>
      <c r="BC484" s="233">
        <f>IF(AZ484=3,G484,0)</f>
        <v>0</v>
      </c>
      <c r="BD484" s="233">
        <f>IF(AZ484=4,G484,0)</f>
        <v>0</v>
      </c>
      <c r="BE484" s="233">
        <f>IF(AZ484=5,G484,0)</f>
        <v>0</v>
      </c>
      <c r="CA484" s="260">
        <v>1</v>
      </c>
      <c r="CB484" s="260">
        <v>1</v>
      </c>
    </row>
    <row r="485" spans="1:80" ht="22.5" x14ac:dyDescent="0.2">
      <c r="A485" s="261">
        <v>133</v>
      </c>
      <c r="B485" s="262" t="s">
        <v>686</v>
      </c>
      <c r="C485" s="263" t="s">
        <v>687</v>
      </c>
      <c r="D485" s="264" t="s">
        <v>379</v>
      </c>
      <c r="E485" s="265">
        <v>28.5</v>
      </c>
      <c r="F485" s="265">
        <v>339</v>
      </c>
      <c r="G485" s="266">
        <f>E485*F485</f>
        <v>9661.5</v>
      </c>
      <c r="H485" s="267">
        <v>0.11369</v>
      </c>
      <c r="I485" s="268">
        <f>E485*H485</f>
        <v>3.2401650000000002</v>
      </c>
      <c r="J485" s="267">
        <v>0</v>
      </c>
      <c r="K485" s="268">
        <f>E485*J485</f>
        <v>0</v>
      </c>
      <c r="O485" s="260">
        <v>2</v>
      </c>
      <c r="AA485" s="233">
        <v>1</v>
      </c>
      <c r="AB485" s="233">
        <v>1</v>
      </c>
      <c r="AC485" s="233">
        <v>1</v>
      </c>
      <c r="AZ485" s="233">
        <v>1</v>
      </c>
      <c r="BA485" s="233">
        <f>IF(AZ485=1,G485,0)</f>
        <v>9661.5</v>
      </c>
      <c r="BB485" s="233">
        <f>IF(AZ485=2,G485,0)</f>
        <v>0</v>
      </c>
      <c r="BC485" s="233">
        <f>IF(AZ485=3,G485,0)</f>
        <v>0</v>
      </c>
      <c r="BD485" s="233">
        <f>IF(AZ485=4,G485,0)</f>
        <v>0</v>
      </c>
      <c r="BE485" s="233">
        <f>IF(AZ485=5,G485,0)</f>
        <v>0</v>
      </c>
      <c r="CA485" s="260">
        <v>1</v>
      </c>
      <c r="CB485" s="260">
        <v>1</v>
      </c>
    </row>
    <row r="486" spans="1:80" x14ac:dyDescent="0.2">
      <c r="A486" s="269"/>
      <c r="B486" s="272"/>
      <c r="C486" s="332" t="s">
        <v>688</v>
      </c>
      <c r="D486" s="333"/>
      <c r="E486" s="273">
        <v>0</v>
      </c>
      <c r="F486" s="274"/>
      <c r="G486" s="275"/>
      <c r="H486" s="276"/>
      <c r="I486" s="270"/>
      <c r="J486" s="277"/>
      <c r="K486" s="270"/>
      <c r="M486" s="271" t="s">
        <v>688</v>
      </c>
      <c r="O486" s="260"/>
    </row>
    <row r="487" spans="1:80" x14ac:dyDescent="0.2">
      <c r="A487" s="269"/>
      <c r="B487" s="272"/>
      <c r="C487" s="332" t="s">
        <v>689</v>
      </c>
      <c r="D487" s="333"/>
      <c r="E487" s="273">
        <v>28.5</v>
      </c>
      <c r="F487" s="274"/>
      <c r="G487" s="275"/>
      <c r="H487" s="276"/>
      <c r="I487" s="270"/>
      <c r="J487" s="277"/>
      <c r="K487" s="270"/>
      <c r="M487" s="271" t="s">
        <v>689</v>
      </c>
      <c r="O487" s="260"/>
    </row>
    <row r="488" spans="1:80" x14ac:dyDescent="0.2">
      <c r="A488" s="261">
        <v>134</v>
      </c>
      <c r="B488" s="262" t="s">
        <v>690</v>
      </c>
      <c r="C488" s="263" t="s">
        <v>691</v>
      </c>
      <c r="D488" s="264" t="s">
        <v>200</v>
      </c>
      <c r="E488" s="265">
        <v>13.11</v>
      </c>
      <c r="F488" s="265">
        <v>1100</v>
      </c>
      <c r="G488" s="266">
        <f>E488*F488</f>
        <v>14421</v>
      </c>
      <c r="H488" s="267">
        <v>1.6930000000000001E-2</v>
      </c>
      <c r="I488" s="268">
        <f>E488*H488</f>
        <v>0.22195229999999999</v>
      </c>
      <c r="J488" s="267">
        <v>0</v>
      </c>
      <c r="K488" s="268">
        <f>E488*J488</f>
        <v>0</v>
      </c>
      <c r="O488" s="260">
        <v>2</v>
      </c>
      <c r="AA488" s="233">
        <v>1</v>
      </c>
      <c r="AB488" s="233">
        <v>1</v>
      </c>
      <c r="AC488" s="233">
        <v>1</v>
      </c>
      <c r="AZ488" s="233">
        <v>1</v>
      </c>
      <c r="BA488" s="233">
        <f>IF(AZ488=1,G488,0)</f>
        <v>14421</v>
      </c>
      <c r="BB488" s="233">
        <f>IF(AZ488=2,G488,0)</f>
        <v>0</v>
      </c>
      <c r="BC488" s="233">
        <f>IF(AZ488=3,G488,0)</f>
        <v>0</v>
      </c>
      <c r="BD488" s="233">
        <f>IF(AZ488=4,G488,0)</f>
        <v>0</v>
      </c>
      <c r="BE488" s="233">
        <f>IF(AZ488=5,G488,0)</f>
        <v>0</v>
      </c>
      <c r="CA488" s="260">
        <v>1</v>
      </c>
      <c r="CB488" s="260">
        <v>1</v>
      </c>
    </row>
    <row r="489" spans="1:80" x14ac:dyDescent="0.2">
      <c r="A489" s="269"/>
      <c r="B489" s="272"/>
      <c r="C489" s="332" t="s">
        <v>692</v>
      </c>
      <c r="D489" s="333"/>
      <c r="E489" s="273">
        <v>0</v>
      </c>
      <c r="F489" s="274"/>
      <c r="G489" s="275"/>
      <c r="H489" s="276"/>
      <c r="I489" s="270"/>
      <c r="J489" s="277"/>
      <c r="K489" s="270"/>
      <c r="M489" s="271" t="s">
        <v>692</v>
      </c>
      <c r="O489" s="260"/>
    </row>
    <row r="490" spans="1:80" x14ac:dyDescent="0.2">
      <c r="A490" s="269"/>
      <c r="B490" s="272"/>
      <c r="C490" s="332" t="s">
        <v>693</v>
      </c>
      <c r="D490" s="333"/>
      <c r="E490" s="273">
        <v>13.11</v>
      </c>
      <c r="F490" s="274"/>
      <c r="G490" s="275"/>
      <c r="H490" s="276"/>
      <c r="I490" s="270"/>
      <c r="J490" s="277"/>
      <c r="K490" s="270"/>
      <c r="M490" s="271" t="s">
        <v>693</v>
      </c>
      <c r="O490" s="260"/>
    </row>
    <row r="491" spans="1:80" x14ac:dyDescent="0.2">
      <c r="A491" s="261">
        <v>135</v>
      </c>
      <c r="B491" s="262" t="s">
        <v>694</v>
      </c>
      <c r="C491" s="263" t="s">
        <v>695</v>
      </c>
      <c r="D491" s="264" t="s">
        <v>200</v>
      </c>
      <c r="E491" s="265">
        <v>13.11</v>
      </c>
      <c r="F491" s="265">
        <v>99</v>
      </c>
      <c r="G491" s="266">
        <f>E491*F491</f>
        <v>1297.8899999999999</v>
      </c>
      <c r="H491" s="267">
        <v>0</v>
      </c>
      <c r="I491" s="268">
        <f>E491*H491</f>
        <v>0</v>
      </c>
      <c r="J491" s="267">
        <v>0</v>
      </c>
      <c r="K491" s="268">
        <f>E491*J491</f>
        <v>0</v>
      </c>
      <c r="O491" s="260">
        <v>2</v>
      </c>
      <c r="AA491" s="233">
        <v>1</v>
      </c>
      <c r="AB491" s="233">
        <v>1</v>
      </c>
      <c r="AC491" s="233">
        <v>1</v>
      </c>
      <c r="AZ491" s="233">
        <v>1</v>
      </c>
      <c r="BA491" s="233">
        <f>IF(AZ491=1,G491,0)</f>
        <v>1297.8899999999999</v>
      </c>
      <c r="BB491" s="233">
        <f>IF(AZ491=2,G491,0)</f>
        <v>0</v>
      </c>
      <c r="BC491" s="233">
        <f>IF(AZ491=3,G491,0)</f>
        <v>0</v>
      </c>
      <c r="BD491" s="233">
        <f>IF(AZ491=4,G491,0)</f>
        <v>0</v>
      </c>
      <c r="BE491" s="233">
        <f>IF(AZ491=5,G491,0)</f>
        <v>0</v>
      </c>
      <c r="CA491" s="260">
        <v>1</v>
      </c>
      <c r="CB491" s="260">
        <v>1</v>
      </c>
    </row>
    <row r="492" spans="1:80" x14ac:dyDescent="0.2">
      <c r="A492" s="278"/>
      <c r="B492" s="279" t="s">
        <v>100</v>
      </c>
      <c r="C492" s="280" t="s">
        <v>667</v>
      </c>
      <c r="D492" s="281"/>
      <c r="E492" s="282"/>
      <c r="F492" s="283"/>
      <c r="G492" s="284">
        <f>SUM(G470:G491)</f>
        <v>48827.020300000004</v>
      </c>
      <c r="H492" s="285"/>
      <c r="I492" s="286">
        <f>SUM(I470:I491)</f>
        <v>8.3617065359999998</v>
      </c>
      <c r="J492" s="285"/>
      <c r="K492" s="286">
        <f>SUM(K470:K491)</f>
        <v>0</v>
      </c>
      <c r="O492" s="260">
        <v>4</v>
      </c>
      <c r="BA492" s="287">
        <f>SUM(BA470:BA491)</f>
        <v>48827.020300000004</v>
      </c>
      <c r="BB492" s="287">
        <f>SUM(BB470:BB491)</f>
        <v>0</v>
      </c>
      <c r="BC492" s="287">
        <f>SUM(BC470:BC491)</f>
        <v>0</v>
      </c>
      <c r="BD492" s="287">
        <f>SUM(BD470:BD491)</f>
        <v>0</v>
      </c>
      <c r="BE492" s="287">
        <f>SUM(BE470:BE491)</f>
        <v>0</v>
      </c>
    </row>
    <row r="493" spans="1:80" x14ac:dyDescent="0.2">
      <c r="A493" s="250" t="s">
        <v>97</v>
      </c>
      <c r="B493" s="251" t="s">
        <v>696</v>
      </c>
      <c r="C493" s="252" t="s">
        <v>697</v>
      </c>
      <c r="D493" s="253"/>
      <c r="E493" s="254"/>
      <c r="F493" s="254"/>
      <c r="G493" s="255"/>
      <c r="H493" s="256"/>
      <c r="I493" s="257"/>
      <c r="J493" s="258"/>
      <c r="K493" s="259"/>
      <c r="O493" s="260">
        <v>1</v>
      </c>
    </row>
    <row r="494" spans="1:80" x14ac:dyDescent="0.2">
      <c r="A494" s="261">
        <v>136</v>
      </c>
      <c r="B494" s="262" t="s">
        <v>699</v>
      </c>
      <c r="C494" s="263" t="s">
        <v>700</v>
      </c>
      <c r="D494" s="264" t="s">
        <v>379</v>
      </c>
      <c r="E494" s="265">
        <v>133.41999999999999</v>
      </c>
      <c r="F494" s="265">
        <v>42</v>
      </c>
      <c r="G494" s="266">
        <f>E494*F494</f>
        <v>5603.6399999999994</v>
      </c>
      <c r="H494" s="267">
        <v>1.4999999999999999E-4</v>
      </c>
      <c r="I494" s="268">
        <f>E494*H494</f>
        <v>2.0012999999999996E-2</v>
      </c>
      <c r="J494" s="267">
        <v>0</v>
      </c>
      <c r="K494" s="268">
        <f>E494*J494</f>
        <v>0</v>
      </c>
      <c r="O494" s="260">
        <v>2</v>
      </c>
      <c r="AA494" s="233">
        <v>1</v>
      </c>
      <c r="AB494" s="233">
        <v>1</v>
      </c>
      <c r="AC494" s="233">
        <v>1</v>
      </c>
      <c r="AZ494" s="233">
        <v>1</v>
      </c>
      <c r="BA494" s="233">
        <f>IF(AZ494=1,G494,0)</f>
        <v>5603.6399999999994</v>
      </c>
      <c r="BB494" s="233">
        <f>IF(AZ494=2,G494,0)</f>
        <v>0</v>
      </c>
      <c r="BC494" s="233">
        <f>IF(AZ494=3,G494,0)</f>
        <v>0</v>
      </c>
      <c r="BD494" s="233">
        <f>IF(AZ494=4,G494,0)</f>
        <v>0</v>
      </c>
      <c r="BE494" s="233">
        <f>IF(AZ494=5,G494,0)</f>
        <v>0</v>
      </c>
      <c r="CA494" s="260">
        <v>1</v>
      </c>
      <c r="CB494" s="260">
        <v>1</v>
      </c>
    </row>
    <row r="495" spans="1:80" x14ac:dyDescent="0.2">
      <c r="A495" s="269"/>
      <c r="B495" s="272"/>
      <c r="C495" s="332" t="s">
        <v>701</v>
      </c>
      <c r="D495" s="333"/>
      <c r="E495" s="273">
        <v>0</v>
      </c>
      <c r="F495" s="274"/>
      <c r="G495" s="275"/>
      <c r="H495" s="276"/>
      <c r="I495" s="270"/>
      <c r="J495" s="277"/>
      <c r="K495" s="270"/>
      <c r="M495" s="271" t="s">
        <v>701</v>
      </c>
      <c r="O495" s="260"/>
    </row>
    <row r="496" spans="1:80" x14ac:dyDescent="0.2">
      <c r="A496" s="269"/>
      <c r="B496" s="272"/>
      <c r="C496" s="332" t="s">
        <v>470</v>
      </c>
      <c r="D496" s="333"/>
      <c r="E496" s="273">
        <v>0</v>
      </c>
      <c r="F496" s="274"/>
      <c r="G496" s="275"/>
      <c r="H496" s="276"/>
      <c r="I496" s="270"/>
      <c r="J496" s="277"/>
      <c r="K496" s="270"/>
      <c r="M496" s="271" t="s">
        <v>470</v>
      </c>
      <c r="O496" s="260"/>
    </row>
    <row r="497" spans="1:80" ht="22.5" x14ac:dyDescent="0.2">
      <c r="A497" s="269"/>
      <c r="B497" s="272"/>
      <c r="C497" s="332" t="s">
        <v>702</v>
      </c>
      <c r="D497" s="333"/>
      <c r="E497" s="273">
        <v>77.209999999999994</v>
      </c>
      <c r="F497" s="274"/>
      <c r="G497" s="275"/>
      <c r="H497" s="276"/>
      <c r="I497" s="270"/>
      <c r="J497" s="277"/>
      <c r="K497" s="270"/>
      <c r="M497" s="271" t="s">
        <v>702</v>
      </c>
      <c r="O497" s="260"/>
    </row>
    <row r="498" spans="1:80" x14ac:dyDescent="0.2">
      <c r="A498" s="269"/>
      <c r="B498" s="272"/>
      <c r="C498" s="332" t="s">
        <v>703</v>
      </c>
      <c r="D498" s="333"/>
      <c r="E498" s="273">
        <v>22.85</v>
      </c>
      <c r="F498" s="274"/>
      <c r="G498" s="275"/>
      <c r="H498" s="276"/>
      <c r="I498" s="270"/>
      <c r="J498" s="277"/>
      <c r="K498" s="270"/>
      <c r="M498" s="271" t="s">
        <v>703</v>
      </c>
      <c r="O498" s="260"/>
    </row>
    <row r="499" spans="1:80" x14ac:dyDescent="0.2">
      <c r="A499" s="269"/>
      <c r="B499" s="272"/>
      <c r="C499" s="332" t="s">
        <v>704</v>
      </c>
      <c r="D499" s="333"/>
      <c r="E499" s="273">
        <v>0</v>
      </c>
      <c r="F499" s="274"/>
      <c r="G499" s="275"/>
      <c r="H499" s="276"/>
      <c r="I499" s="270"/>
      <c r="J499" s="277"/>
      <c r="K499" s="270"/>
      <c r="M499" s="271" t="s">
        <v>704</v>
      </c>
      <c r="O499" s="260"/>
    </row>
    <row r="500" spans="1:80" x14ac:dyDescent="0.2">
      <c r="A500" s="269"/>
      <c r="B500" s="272"/>
      <c r="C500" s="332" t="s">
        <v>705</v>
      </c>
      <c r="D500" s="333"/>
      <c r="E500" s="273">
        <v>33.36</v>
      </c>
      <c r="F500" s="274"/>
      <c r="G500" s="275"/>
      <c r="H500" s="276"/>
      <c r="I500" s="270"/>
      <c r="J500" s="277"/>
      <c r="K500" s="270"/>
      <c r="M500" s="271" t="s">
        <v>705</v>
      </c>
      <c r="O500" s="260"/>
    </row>
    <row r="501" spans="1:80" x14ac:dyDescent="0.2">
      <c r="A501" s="261">
        <v>137</v>
      </c>
      <c r="B501" s="262" t="s">
        <v>706</v>
      </c>
      <c r="C501" s="263" t="s">
        <v>707</v>
      </c>
      <c r="D501" s="264" t="s">
        <v>200</v>
      </c>
      <c r="E501" s="265">
        <v>55.333500000000001</v>
      </c>
      <c r="F501" s="265">
        <v>45</v>
      </c>
      <c r="G501" s="266">
        <f>E501*F501</f>
        <v>2490.0075000000002</v>
      </c>
      <c r="H501" s="267">
        <v>4.0000000000000003E-5</v>
      </c>
      <c r="I501" s="268">
        <f>E501*H501</f>
        <v>2.2133400000000003E-3</v>
      </c>
      <c r="J501" s="267">
        <v>0</v>
      </c>
      <c r="K501" s="268">
        <f>E501*J501</f>
        <v>0</v>
      </c>
      <c r="O501" s="260">
        <v>2</v>
      </c>
      <c r="AA501" s="233">
        <v>1</v>
      </c>
      <c r="AB501" s="233">
        <v>1</v>
      </c>
      <c r="AC501" s="233">
        <v>1</v>
      </c>
      <c r="AZ501" s="233">
        <v>1</v>
      </c>
      <c r="BA501" s="233">
        <f>IF(AZ501=1,G501,0)</f>
        <v>2490.0075000000002</v>
      </c>
      <c r="BB501" s="233">
        <f>IF(AZ501=2,G501,0)</f>
        <v>0</v>
      </c>
      <c r="BC501" s="233">
        <f>IF(AZ501=3,G501,0)</f>
        <v>0</v>
      </c>
      <c r="BD501" s="233">
        <f>IF(AZ501=4,G501,0)</f>
        <v>0</v>
      </c>
      <c r="BE501" s="233">
        <f>IF(AZ501=5,G501,0)</f>
        <v>0</v>
      </c>
      <c r="CA501" s="260">
        <v>1</v>
      </c>
      <c r="CB501" s="260">
        <v>1</v>
      </c>
    </row>
    <row r="502" spans="1:80" x14ac:dyDescent="0.2">
      <c r="A502" s="269"/>
      <c r="B502" s="272"/>
      <c r="C502" s="332" t="s">
        <v>708</v>
      </c>
      <c r="D502" s="333"/>
      <c r="E502" s="273">
        <v>0</v>
      </c>
      <c r="F502" s="274"/>
      <c r="G502" s="275"/>
      <c r="H502" s="276"/>
      <c r="I502" s="270"/>
      <c r="J502" s="277"/>
      <c r="K502" s="270"/>
      <c r="M502" s="271" t="s">
        <v>708</v>
      </c>
      <c r="O502" s="260"/>
    </row>
    <row r="503" spans="1:80" ht="33.75" x14ac:dyDescent="0.2">
      <c r="A503" s="269"/>
      <c r="B503" s="272"/>
      <c r="C503" s="332" t="s">
        <v>709</v>
      </c>
      <c r="D503" s="333"/>
      <c r="E503" s="273">
        <v>38.008499999999998</v>
      </c>
      <c r="F503" s="274"/>
      <c r="G503" s="275"/>
      <c r="H503" s="276"/>
      <c r="I503" s="270"/>
      <c r="J503" s="277"/>
      <c r="K503" s="270"/>
      <c r="M503" s="271" t="s">
        <v>709</v>
      </c>
      <c r="O503" s="260"/>
    </row>
    <row r="504" spans="1:80" x14ac:dyDescent="0.2">
      <c r="A504" s="269"/>
      <c r="B504" s="272"/>
      <c r="C504" s="332" t="s">
        <v>710</v>
      </c>
      <c r="D504" s="333"/>
      <c r="E504" s="273">
        <v>17.324999999999999</v>
      </c>
      <c r="F504" s="274"/>
      <c r="G504" s="275"/>
      <c r="H504" s="276"/>
      <c r="I504" s="270"/>
      <c r="J504" s="277"/>
      <c r="K504" s="270"/>
      <c r="M504" s="271" t="s">
        <v>710</v>
      </c>
      <c r="O504" s="260"/>
    </row>
    <row r="505" spans="1:80" x14ac:dyDescent="0.2">
      <c r="A505" s="261">
        <v>138</v>
      </c>
      <c r="B505" s="262" t="s">
        <v>711</v>
      </c>
      <c r="C505" s="263" t="s">
        <v>712</v>
      </c>
      <c r="D505" s="264" t="s">
        <v>200</v>
      </c>
      <c r="E505" s="265">
        <v>240.97499999999999</v>
      </c>
      <c r="F505" s="265">
        <v>227</v>
      </c>
      <c r="G505" s="266">
        <f>E505*F505</f>
        <v>54701.324999999997</v>
      </c>
      <c r="H505" s="267">
        <v>7.9100000000000004E-3</v>
      </c>
      <c r="I505" s="268">
        <f>E505*H505</f>
        <v>1.9061122500000001</v>
      </c>
      <c r="J505" s="267">
        <v>0</v>
      </c>
      <c r="K505" s="268">
        <f>E505*J505</f>
        <v>0</v>
      </c>
      <c r="O505" s="260">
        <v>2</v>
      </c>
      <c r="AA505" s="233">
        <v>1</v>
      </c>
      <c r="AB505" s="233">
        <v>1</v>
      </c>
      <c r="AC505" s="233">
        <v>1</v>
      </c>
      <c r="AZ505" s="233">
        <v>1</v>
      </c>
      <c r="BA505" s="233">
        <f>IF(AZ505=1,G505,0)</f>
        <v>54701.324999999997</v>
      </c>
      <c r="BB505" s="233">
        <f>IF(AZ505=2,G505,0)</f>
        <v>0</v>
      </c>
      <c r="BC505" s="233">
        <f>IF(AZ505=3,G505,0)</f>
        <v>0</v>
      </c>
      <c r="BD505" s="233">
        <f>IF(AZ505=4,G505,0)</f>
        <v>0</v>
      </c>
      <c r="BE505" s="233">
        <f>IF(AZ505=5,G505,0)</f>
        <v>0</v>
      </c>
      <c r="CA505" s="260">
        <v>1</v>
      </c>
      <c r="CB505" s="260">
        <v>1</v>
      </c>
    </row>
    <row r="506" spans="1:80" x14ac:dyDescent="0.2">
      <c r="A506" s="269"/>
      <c r="B506" s="272"/>
      <c r="C506" s="332" t="s">
        <v>713</v>
      </c>
      <c r="D506" s="333"/>
      <c r="E506" s="273">
        <v>0</v>
      </c>
      <c r="F506" s="274"/>
      <c r="G506" s="275"/>
      <c r="H506" s="276"/>
      <c r="I506" s="270"/>
      <c r="J506" s="277"/>
      <c r="K506" s="270"/>
      <c r="M506" s="271" t="s">
        <v>713</v>
      </c>
      <c r="O506" s="260"/>
    </row>
    <row r="507" spans="1:80" ht="22.5" x14ac:dyDescent="0.2">
      <c r="A507" s="269"/>
      <c r="B507" s="272"/>
      <c r="C507" s="332" t="s">
        <v>714</v>
      </c>
      <c r="D507" s="333"/>
      <c r="E507" s="273">
        <v>230.4</v>
      </c>
      <c r="F507" s="274"/>
      <c r="G507" s="275"/>
      <c r="H507" s="276"/>
      <c r="I507" s="270"/>
      <c r="J507" s="277"/>
      <c r="K507" s="270"/>
      <c r="M507" s="271" t="s">
        <v>714</v>
      </c>
      <c r="O507" s="260"/>
    </row>
    <row r="508" spans="1:80" x14ac:dyDescent="0.2">
      <c r="A508" s="269"/>
      <c r="B508" s="272"/>
      <c r="C508" s="332" t="s">
        <v>715</v>
      </c>
      <c r="D508" s="333"/>
      <c r="E508" s="273">
        <v>0</v>
      </c>
      <c r="F508" s="274"/>
      <c r="G508" s="275"/>
      <c r="H508" s="276"/>
      <c r="I508" s="270"/>
      <c r="J508" s="277"/>
      <c r="K508" s="270"/>
      <c r="M508" s="271" t="s">
        <v>715</v>
      </c>
      <c r="O508" s="260"/>
    </row>
    <row r="509" spans="1:80" x14ac:dyDescent="0.2">
      <c r="A509" s="269"/>
      <c r="B509" s="272"/>
      <c r="C509" s="332" t="s">
        <v>716</v>
      </c>
      <c r="D509" s="333"/>
      <c r="E509" s="273">
        <v>10.574999999999999</v>
      </c>
      <c r="F509" s="274"/>
      <c r="G509" s="275"/>
      <c r="H509" s="276"/>
      <c r="I509" s="270"/>
      <c r="J509" s="277"/>
      <c r="K509" s="270"/>
      <c r="M509" s="271" t="s">
        <v>716</v>
      </c>
      <c r="O509" s="260"/>
    </row>
    <row r="510" spans="1:80" x14ac:dyDescent="0.2">
      <c r="A510" s="261">
        <v>139</v>
      </c>
      <c r="B510" s="262" t="s">
        <v>717</v>
      </c>
      <c r="C510" s="263" t="s">
        <v>718</v>
      </c>
      <c r="D510" s="264" t="s">
        <v>200</v>
      </c>
      <c r="E510" s="265">
        <v>1036.8855000000001</v>
      </c>
      <c r="F510" s="265">
        <v>364</v>
      </c>
      <c r="G510" s="266">
        <f>E510*F510</f>
        <v>377426.32200000004</v>
      </c>
      <c r="H510" s="267">
        <v>4.7660000000000001E-2</v>
      </c>
      <c r="I510" s="268">
        <f>E510*H510</f>
        <v>49.417962930000009</v>
      </c>
      <c r="J510" s="267">
        <v>0</v>
      </c>
      <c r="K510" s="268">
        <f>E510*J510</f>
        <v>0</v>
      </c>
      <c r="O510" s="260">
        <v>2</v>
      </c>
      <c r="AA510" s="233">
        <v>1</v>
      </c>
      <c r="AB510" s="233">
        <v>1</v>
      </c>
      <c r="AC510" s="233">
        <v>1</v>
      </c>
      <c r="AZ510" s="233">
        <v>1</v>
      </c>
      <c r="BA510" s="233">
        <f>IF(AZ510=1,G510,0)</f>
        <v>377426.32200000004</v>
      </c>
      <c r="BB510" s="233">
        <f>IF(AZ510=2,G510,0)</f>
        <v>0</v>
      </c>
      <c r="BC510" s="233">
        <f>IF(AZ510=3,G510,0)</f>
        <v>0</v>
      </c>
      <c r="BD510" s="233">
        <f>IF(AZ510=4,G510,0)</f>
        <v>0</v>
      </c>
      <c r="BE510" s="233">
        <f>IF(AZ510=5,G510,0)</f>
        <v>0</v>
      </c>
      <c r="CA510" s="260">
        <v>1</v>
      </c>
      <c r="CB510" s="260">
        <v>1</v>
      </c>
    </row>
    <row r="511" spans="1:80" x14ac:dyDescent="0.2">
      <c r="A511" s="269"/>
      <c r="B511" s="272"/>
      <c r="C511" s="332" t="s">
        <v>719</v>
      </c>
      <c r="D511" s="333"/>
      <c r="E511" s="273">
        <v>0</v>
      </c>
      <c r="F511" s="274"/>
      <c r="G511" s="275"/>
      <c r="H511" s="276"/>
      <c r="I511" s="270"/>
      <c r="J511" s="277"/>
      <c r="K511" s="270"/>
      <c r="M511" s="271" t="s">
        <v>719</v>
      </c>
      <c r="O511" s="260"/>
    </row>
    <row r="512" spans="1:80" x14ac:dyDescent="0.2">
      <c r="A512" s="269"/>
      <c r="B512" s="272"/>
      <c r="C512" s="332" t="s">
        <v>720</v>
      </c>
      <c r="D512" s="333"/>
      <c r="E512" s="273">
        <v>46.805</v>
      </c>
      <c r="F512" s="274"/>
      <c r="G512" s="275"/>
      <c r="H512" s="276"/>
      <c r="I512" s="270"/>
      <c r="J512" s="277"/>
      <c r="K512" s="270"/>
      <c r="M512" s="271" t="s">
        <v>720</v>
      </c>
      <c r="O512" s="260"/>
    </row>
    <row r="513" spans="1:15" x14ac:dyDescent="0.2">
      <c r="A513" s="269"/>
      <c r="B513" s="272"/>
      <c r="C513" s="332" t="s">
        <v>721</v>
      </c>
      <c r="D513" s="333"/>
      <c r="E513" s="273">
        <v>39.717500000000001</v>
      </c>
      <c r="F513" s="274"/>
      <c r="G513" s="275"/>
      <c r="H513" s="276"/>
      <c r="I513" s="270"/>
      <c r="J513" s="277"/>
      <c r="K513" s="270"/>
      <c r="M513" s="271" t="s">
        <v>721</v>
      </c>
      <c r="O513" s="260"/>
    </row>
    <row r="514" spans="1:15" x14ac:dyDescent="0.2">
      <c r="A514" s="269"/>
      <c r="B514" s="272"/>
      <c r="C514" s="332" t="s">
        <v>722</v>
      </c>
      <c r="D514" s="333"/>
      <c r="E514" s="273">
        <v>55.269500000000001</v>
      </c>
      <c r="F514" s="274"/>
      <c r="G514" s="275"/>
      <c r="H514" s="276"/>
      <c r="I514" s="270"/>
      <c r="J514" s="277"/>
      <c r="K514" s="270"/>
      <c r="M514" s="271" t="s">
        <v>722</v>
      </c>
      <c r="O514" s="260"/>
    </row>
    <row r="515" spans="1:15" x14ac:dyDescent="0.2">
      <c r="A515" s="269"/>
      <c r="B515" s="272"/>
      <c r="C515" s="332" t="s">
        <v>723</v>
      </c>
      <c r="D515" s="333"/>
      <c r="E515" s="273">
        <v>28.8355</v>
      </c>
      <c r="F515" s="274"/>
      <c r="G515" s="275"/>
      <c r="H515" s="276"/>
      <c r="I515" s="270"/>
      <c r="J515" s="277"/>
      <c r="K515" s="270"/>
      <c r="M515" s="271" t="s">
        <v>723</v>
      </c>
      <c r="O515" s="260"/>
    </row>
    <row r="516" spans="1:15" x14ac:dyDescent="0.2">
      <c r="A516" s="269"/>
      <c r="B516" s="272"/>
      <c r="C516" s="332" t="s">
        <v>724</v>
      </c>
      <c r="D516" s="333"/>
      <c r="E516" s="273">
        <v>60.112499999999997</v>
      </c>
      <c r="F516" s="274"/>
      <c r="G516" s="275"/>
      <c r="H516" s="276"/>
      <c r="I516" s="270"/>
      <c r="J516" s="277"/>
      <c r="K516" s="270"/>
      <c r="M516" s="271" t="s">
        <v>724</v>
      </c>
      <c r="O516" s="260"/>
    </row>
    <row r="517" spans="1:15" ht="22.5" x14ac:dyDescent="0.2">
      <c r="A517" s="269"/>
      <c r="B517" s="272"/>
      <c r="C517" s="332" t="s">
        <v>725</v>
      </c>
      <c r="D517" s="333"/>
      <c r="E517" s="273">
        <v>51.066000000000003</v>
      </c>
      <c r="F517" s="274"/>
      <c r="G517" s="275"/>
      <c r="H517" s="276"/>
      <c r="I517" s="270"/>
      <c r="J517" s="277"/>
      <c r="K517" s="270"/>
      <c r="M517" s="271" t="s">
        <v>725</v>
      </c>
      <c r="O517" s="260"/>
    </row>
    <row r="518" spans="1:15" ht="22.5" x14ac:dyDescent="0.2">
      <c r="A518" s="269"/>
      <c r="B518" s="272"/>
      <c r="C518" s="332" t="s">
        <v>726</v>
      </c>
      <c r="D518" s="333"/>
      <c r="E518" s="273">
        <v>180.15649999999999</v>
      </c>
      <c r="F518" s="274"/>
      <c r="G518" s="275"/>
      <c r="H518" s="276"/>
      <c r="I518" s="270"/>
      <c r="J518" s="277"/>
      <c r="K518" s="270"/>
      <c r="M518" s="271" t="s">
        <v>726</v>
      </c>
      <c r="O518" s="260"/>
    </row>
    <row r="519" spans="1:15" x14ac:dyDescent="0.2">
      <c r="A519" s="269"/>
      <c r="B519" s="272"/>
      <c r="C519" s="332" t="s">
        <v>727</v>
      </c>
      <c r="D519" s="333"/>
      <c r="E519" s="273">
        <v>-25.864999999999998</v>
      </c>
      <c r="F519" s="274"/>
      <c r="G519" s="275"/>
      <c r="H519" s="276"/>
      <c r="I519" s="270"/>
      <c r="J519" s="277"/>
      <c r="K519" s="270"/>
      <c r="M519" s="271" t="s">
        <v>727</v>
      </c>
      <c r="O519" s="260"/>
    </row>
    <row r="520" spans="1:15" x14ac:dyDescent="0.2">
      <c r="A520" s="269"/>
      <c r="B520" s="272"/>
      <c r="C520" s="332" t="s">
        <v>728</v>
      </c>
      <c r="D520" s="333"/>
      <c r="E520" s="273">
        <v>43.439500000000002</v>
      </c>
      <c r="F520" s="274"/>
      <c r="G520" s="275"/>
      <c r="H520" s="276"/>
      <c r="I520" s="270"/>
      <c r="J520" s="277"/>
      <c r="K520" s="270"/>
      <c r="M520" s="271" t="s">
        <v>728</v>
      </c>
      <c r="O520" s="260"/>
    </row>
    <row r="521" spans="1:15" x14ac:dyDescent="0.2">
      <c r="A521" s="269"/>
      <c r="B521" s="272"/>
      <c r="C521" s="332" t="s">
        <v>729</v>
      </c>
      <c r="D521" s="333"/>
      <c r="E521" s="273">
        <v>66.537000000000006</v>
      </c>
      <c r="F521" s="274"/>
      <c r="G521" s="275"/>
      <c r="H521" s="276"/>
      <c r="I521" s="270"/>
      <c r="J521" s="277"/>
      <c r="K521" s="270"/>
      <c r="M521" s="271" t="s">
        <v>729</v>
      </c>
      <c r="O521" s="260"/>
    </row>
    <row r="522" spans="1:15" x14ac:dyDescent="0.2">
      <c r="A522" s="269"/>
      <c r="B522" s="272"/>
      <c r="C522" s="332" t="s">
        <v>730</v>
      </c>
      <c r="D522" s="333"/>
      <c r="E522" s="273">
        <v>45.817999999999998</v>
      </c>
      <c r="F522" s="274"/>
      <c r="G522" s="275"/>
      <c r="H522" s="276"/>
      <c r="I522" s="270"/>
      <c r="J522" s="277"/>
      <c r="K522" s="270"/>
      <c r="M522" s="271" t="s">
        <v>730</v>
      </c>
      <c r="O522" s="260"/>
    </row>
    <row r="523" spans="1:15" x14ac:dyDescent="0.2">
      <c r="A523" s="269"/>
      <c r="B523" s="272"/>
      <c r="C523" s="332" t="s">
        <v>731</v>
      </c>
      <c r="D523" s="333"/>
      <c r="E523" s="273">
        <v>45.7</v>
      </c>
      <c r="F523" s="274"/>
      <c r="G523" s="275"/>
      <c r="H523" s="276"/>
      <c r="I523" s="270"/>
      <c r="J523" s="277"/>
      <c r="K523" s="270"/>
      <c r="M523" s="271" t="s">
        <v>731</v>
      </c>
      <c r="O523" s="260"/>
    </row>
    <row r="524" spans="1:15" x14ac:dyDescent="0.2">
      <c r="A524" s="269"/>
      <c r="B524" s="272"/>
      <c r="C524" s="332" t="s">
        <v>732</v>
      </c>
      <c r="D524" s="333"/>
      <c r="E524" s="273">
        <v>27.145</v>
      </c>
      <c r="F524" s="274"/>
      <c r="G524" s="275"/>
      <c r="H524" s="276"/>
      <c r="I524" s="270"/>
      <c r="J524" s="277"/>
      <c r="K524" s="270"/>
      <c r="M524" s="271" t="s">
        <v>732</v>
      </c>
      <c r="O524" s="260"/>
    </row>
    <row r="525" spans="1:15" x14ac:dyDescent="0.2">
      <c r="A525" s="269"/>
      <c r="B525" s="272"/>
      <c r="C525" s="332" t="s">
        <v>733</v>
      </c>
      <c r="D525" s="333"/>
      <c r="E525" s="273">
        <v>48.293999999999997</v>
      </c>
      <c r="F525" s="274"/>
      <c r="G525" s="275"/>
      <c r="H525" s="276"/>
      <c r="I525" s="270"/>
      <c r="J525" s="277"/>
      <c r="K525" s="270"/>
      <c r="M525" s="271" t="s">
        <v>733</v>
      </c>
      <c r="O525" s="260"/>
    </row>
    <row r="526" spans="1:15" x14ac:dyDescent="0.2">
      <c r="A526" s="269"/>
      <c r="B526" s="272"/>
      <c r="C526" s="332" t="s">
        <v>734</v>
      </c>
      <c r="D526" s="333"/>
      <c r="E526" s="273">
        <v>0</v>
      </c>
      <c r="F526" s="274"/>
      <c r="G526" s="275"/>
      <c r="H526" s="276"/>
      <c r="I526" s="270"/>
      <c r="J526" s="277"/>
      <c r="K526" s="270"/>
      <c r="M526" s="271" t="s">
        <v>734</v>
      </c>
      <c r="O526" s="260"/>
    </row>
    <row r="527" spans="1:15" x14ac:dyDescent="0.2">
      <c r="A527" s="269"/>
      <c r="B527" s="272"/>
      <c r="C527" s="332" t="s">
        <v>735</v>
      </c>
      <c r="D527" s="333"/>
      <c r="E527" s="273">
        <v>36.948</v>
      </c>
      <c r="F527" s="274"/>
      <c r="G527" s="275"/>
      <c r="H527" s="276"/>
      <c r="I527" s="270"/>
      <c r="J527" s="277"/>
      <c r="K527" s="270"/>
      <c r="M527" s="271" t="s">
        <v>735</v>
      </c>
      <c r="O527" s="260"/>
    </row>
    <row r="528" spans="1:15" x14ac:dyDescent="0.2">
      <c r="A528" s="269"/>
      <c r="B528" s="272"/>
      <c r="C528" s="332" t="s">
        <v>736</v>
      </c>
      <c r="D528" s="333"/>
      <c r="E528" s="273">
        <v>38.567</v>
      </c>
      <c r="F528" s="274"/>
      <c r="G528" s="275"/>
      <c r="H528" s="276"/>
      <c r="I528" s="270"/>
      <c r="J528" s="277"/>
      <c r="K528" s="270"/>
      <c r="M528" s="271" t="s">
        <v>736</v>
      </c>
      <c r="O528" s="260"/>
    </row>
    <row r="529" spans="1:80" x14ac:dyDescent="0.2">
      <c r="A529" s="269"/>
      <c r="B529" s="272"/>
      <c r="C529" s="332" t="s">
        <v>737</v>
      </c>
      <c r="D529" s="333"/>
      <c r="E529" s="273">
        <v>22.135000000000002</v>
      </c>
      <c r="F529" s="274"/>
      <c r="G529" s="275"/>
      <c r="H529" s="276"/>
      <c r="I529" s="270"/>
      <c r="J529" s="277"/>
      <c r="K529" s="270"/>
      <c r="M529" s="271" t="s">
        <v>737</v>
      </c>
      <c r="O529" s="260"/>
    </row>
    <row r="530" spans="1:80" ht="22.5" x14ac:dyDescent="0.2">
      <c r="A530" s="269"/>
      <c r="B530" s="272"/>
      <c r="C530" s="332" t="s">
        <v>738</v>
      </c>
      <c r="D530" s="333"/>
      <c r="E530" s="273">
        <v>41.970500000000001</v>
      </c>
      <c r="F530" s="274"/>
      <c r="G530" s="275"/>
      <c r="H530" s="276"/>
      <c r="I530" s="270"/>
      <c r="J530" s="277"/>
      <c r="K530" s="270"/>
      <c r="M530" s="271" t="s">
        <v>738</v>
      </c>
      <c r="O530" s="260"/>
    </row>
    <row r="531" spans="1:80" x14ac:dyDescent="0.2">
      <c r="A531" s="269"/>
      <c r="B531" s="272"/>
      <c r="C531" s="332" t="s">
        <v>739</v>
      </c>
      <c r="D531" s="333"/>
      <c r="E531" s="273">
        <v>41.015000000000001</v>
      </c>
      <c r="F531" s="274"/>
      <c r="G531" s="275"/>
      <c r="H531" s="276"/>
      <c r="I531" s="270"/>
      <c r="J531" s="277"/>
      <c r="K531" s="270"/>
      <c r="M531" s="271" t="s">
        <v>739</v>
      </c>
      <c r="O531" s="260"/>
    </row>
    <row r="532" spans="1:80" x14ac:dyDescent="0.2">
      <c r="A532" s="269"/>
      <c r="B532" s="272"/>
      <c r="C532" s="332" t="s">
        <v>740</v>
      </c>
      <c r="D532" s="333"/>
      <c r="E532" s="273">
        <v>38.817500000000003</v>
      </c>
      <c r="F532" s="274"/>
      <c r="G532" s="275"/>
      <c r="H532" s="276"/>
      <c r="I532" s="270"/>
      <c r="J532" s="277"/>
      <c r="K532" s="270"/>
      <c r="M532" s="271" t="s">
        <v>740</v>
      </c>
      <c r="O532" s="260"/>
    </row>
    <row r="533" spans="1:80" x14ac:dyDescent="0.2">
      <c r="A533" s="269"/>
      <c r="B533" s="272"/>
      <c r="C533" s="332" t="s">
        <v>741</v>
      </c>
      <c r="D533" s="333"/>
      <c r="E533" s="273">
        <v>28.12</v>
      </c>
      <c r="F533" s="274"/>
      <c r="G533" s="275"/>
      <c r="H533" s="276"/>
      <c r="I533" s="270"/>
      <c r="J533" s="277"/>
      <c r="K533" s="270"/>
      <c r="M533" s="271" t="s">
        <v>741</v>
      </c>
      <c r="O533" s="260"/>
    </row>
    <row r="534" spans="1:80" x14ac:dyDescent="0.2">
      <c r="A534" s="269"/>
      <c r="B534" s="272"/>
      <c r="C534" s="332" t="s">
        <v>742</v>
      </c>
      <c r="D534" s="333"/>
      <c r="E534" s="273">
        <v>38.685000000000002</v>
      </c>
      <c r="F534" s="274"/>
      <c r="G534" s="275"/>
      <c r="H534" s="276"/>
      <c r="I534" s="270"/>
      <c r="J534" s="277"/>
      <c r="K534" s="270"/>
      <c r="M534" s="271" t="s">
        <v>742</v>
      </c>
      <c r="O534" s="260"/>
    </row>
    <row r="535" spans="1:80" x14ac:dyDescent="0.2">
      <c r="A535" s="269"/>
      <c r="B535" s="272"/>
      <c r="C535" s="332" t="s">
        <v>743</v>
      </c>
      <c r="D535" s="333"/>
      <c r="E535" s="273">
        <v>38.237499999999997</v>
      </c>
      <c r="F535" s="274"/>
      <c r="G535" s="275"/>
      <c r="H535" s="276"/>
      <c r="I535" s="270"/>
      <c r="J535" s="277"/>
      <c r="K535" s="270"/>
      <c r="M535" s="271" t="s">
        <v>743</v>
      </c>
      <c r="O535" s="260"/>
    </row>
    <row r="536" spans="1:80" x14ac:dyDescent="0.2">
      <c r="A536" s="269"/>
      <c r="B536" s="272"/>
      <c r="C536" s="332" t="s">
        <v>744</v>
      </c>
      <c r="D536" s="333"/>
      <c r="E536" s="273">
        <v>25.27</v>
      </c>
      <c r="F536" s="274"/>
      <c r="G536" s="275"/>
      <c r="H536" s="276"/>
      <c r="I536" s="270"/>
      <c r="J536" s="277"/>
      <c r="K536" s="270"/>
      <c r="M536" s="271" t="s">
        <v>744</v>
      </c>
      <c r="O536" s="260"/>
    </row>
    <row r="537" spans="1:80" x14ac:dyDescent="0.2">
      <c r="A537" s="269"/>
      <c r="B537" s="272"/>
      <c r="C537" s="332" t="s">
        <v>745</v>
      </c>
      <c r="D537" s="333"/>
      <c r="E537" s="273">
        <v>31.544</v>
      </c>
      <c r="F537" s="274"/>
      <c r="G537" s="275"/>
      <c r="H537" s="276"/>
      <c r="I537" s="270"/>
      <c r="J537" s="277"/>
      <c r="K537" s="270"/>
      <c r="M537" s="271" t="s">
        <v>745</v>
      </c>
      <c r="O537" s="260"/>
    </row>
    <row r="538" spans="1:80" ht="22.5" x14ac:dyDescent="0.2">
      <c r="A538" s="269"/>
      <c r="B538" s="272"/>
      <c r="C538" s="332" t="s">
        <v>746</v>
      </c>
      <c r="D538" s="333"/>
      <c r="E538" s="273">
        <v>181.98249999999999</v>
      </c>
      <c r="F538" s="274"/>
      <c r="G538" s="275"/>
      <c r="H538" s="276"/>
      <c r="I538" s="270"/>
      <c r="J538" s="277"/>
      <c r="K538" s="270"/>
      <c r="M538" s="271" t="s">
        <v>746</v>
      </c>
      <c r="O538" s="260"/>
    </row>
    <row r="539" spans="1:80" x14ac:dyDescent="0.2">
      <c r="A539" s="269"/>
      <c r="B539" s="272"/>
      <c r="C539" s="332" t="s">
        <v>747</v>
      </c>
      <c r="D539" s="333"/>
      <c r="E539" s="273">
        <v>-21.872499999999999</v>
      </c>
      <c r="F539" s="274"/>
      <c r="G539" s="275"/>
      <c r="H539" s="276"/>
      <c r="I539" s="270"/>
      <c r="J539" s="277"/>
      <c r="K539" s="270"/>
      <c r="M539" s="271" t="s">
        <v>747</v>
      </c>
      <c r="O539" s="260"/>
    </row>
    <row r="540" spans="1:80" x14ac:dyDescent="0.2">
      <c r="A540" s="269"/>
      <c r="B540" s="272"/>
      <c r="C540" s="332" t="s">
        <v>748</v>
      </c>
      <c r="D540" s="333"/>
      <c r="E540" s="273">
        <v>0</v>
      </c>
      <c r="F540" s="274"/>
      <c r="G540" s="275"/>
      <c r="H540" s="276"/>
      <c r="I540" s="270"/>
      <c r="J540" s="277"/>
      <c r="K540" s="270"/>
      <c r="M540" s="271" t="s">
        <v>748</v>
      </c>
      <c r="O540" s="260"/>
    </row>
    <row r="541" spans="1:80" x14ac:dyDescent="0.2">
      <c r="A541" s="269"/>
      <c r="B541" s="272"/>
      <c r="C541" s="332" t="s">
        <v>749</v>
      </c>
      <c r="D541" s="333"/>
      <c r="E541" s="273">
        <v>-221.745</v>
      </c>
      <c r="F541" s="274"/>
      <c r="G541" s="275"/>
      <c r="H541" s="276"/>
      <c r="I541" s="270"/>
      <c r="J541" s="277"/>
      <c r="K541" s="270"/>
      <c r="M541" s="298">
        <v>-2217450</v>
      </c>
      <c r="O541" s="260"/>
    </row>
    <row r="542" spans="1:80" x14ac:dyDescent="0.2">
      <c r="A542" s="269"/>
      <c r="B542" s="272"/>
      <c r="C542" s="332" t="s">
        <v>750</v>
      </c>
      <c r="D542" s="333"/>
      <c r="E542" s="273">
        <v>0</v>
      </c>
      <c r="F542" s="274"/>
      <c r="G542" s="275"/>
      <c r="H542" s="276"/>
      <c r="I542" s="270"/>
      <c r="J542" s="277"/>
      <c r="K542" s="270"/>
      <c r="M542" s="271" t="s">
        <v>750</v>
      </c>
      <c r="O542" s="260"/>
    </row>
    <row r="543" spans="1:80" x14ac:dyDescent="0.2">
      <c r="A543" s="269"/>
      <c r="B543" s="272"/>
      <c r="C543" s="332" t="s">
        <v>751</v>
      </c>
      <c r="D543" s="333"/>
      <c r="E543" s="273">
        <v>4.18</v>
      </c>
      <c r="F543" s="274"/>
      <c r="G543" s="275"/>
      <c r="H543" s="276"/>
      <c r="I543" s="270"/>
      <c r="J543" s="277"/>
      <c r="K543" s="270"/>
      <c r="M543" s="271" t="s">
        <v>751</v>
      </c>
      <c r="O543" s="260"/>
    </row>
    <row r="544" spans="1:80" x14ac:dyDescent="0.2">
      <c r="A544" s="261">
        <v>140</v>
      </c>
      <c r="B544" s="262" t="s">
        <v>752</v>
      </c>
      <c r="C544" s="263" t="s">
        <v>753</v>
      </c>
      <c r="D544" s="264" t="s">
        <v>200</v>
      </c>
      <c r="E544" s="265">
        <v>67.731300000000005</v>
      </c>
      <c r="F544" s="265">
        <v>650</v>
      </c>
      <c r="G544" s="266">
        <f>E544*F544</f>
        <v>44025.345000000001</v>
      </c>
      <c r="H544" s="267">
        <v>5.3690000000000002E-2</v>
      </c>
      <c r="I544" s="268">
        <f>E544*H544</f>
        <v>3.6364934970000005</v>
      </c>
      <c r="J544" s="267">
        <v>0</v>
      </c>
      <c r="K544" s="268">
        <f>E544*J544</f>
        <v>0</v>
      </c>
      <c r="O544" s="260">
        <v>2</v>
      </c>
      <c r="AA544" s="233">
        <v>1</v>
      </c>
      <c r="AB544" s="233">
        <v>1</v>
      </c>
      <c r="AC544" s="233">
        <v>1</v>
      </c>
      <c r="AZ544" s="233">
        <v>1</v>
      </c>
      <c r="BA544" s="233">
        <f>IF(AZ544=1,G544,0)</f>
        <v>44025.345000000001</v>
      </c>
      <c r="BB544" s="233">
        <f>IF(AZ544=2,G544,0)</f>
        <v>0</v>
      </c>
      <c r="BC544" s="233">
        <f>IF(AZ544=3,G544,0)</f>
        <v>0</v>
      </c>
      <c r="BD544" s="233">
        <f>IF(AZ544=4,G544,0)</f>
        <v>0</v>
      </c>
      <c r="BE544" s="233">
        <f>IF(AZ544=5,G544,0)</f>
        <v>0</v>
      </c>
      <c r="CA544" s="260">
        <v>1</v>
      </c>
      <c r="CB544" s="260">
        <v>1</v>
      </c>
    </row>
    <row r="545" spans="1:80" x14ac:dyDescent="0.2">
      <c r="A545" s="269"/>
      <c r="B545" s="272"/>
      <c r="C545" s="332" t="s">
        <v>754</v>
      </c>
      <c r="D545" s="333"/>
      <c r="E545" s="273">
        <v>0</v>
      </c>
      <c r="F545" s="274"/>
      <c r="G545" s="275"/>
      <c r="H545" s="276"/>
      <c r="I545" s="270"/>
      <c r="J545" s="277"/>
      <c r="K545" s="270"/>
      <c r="M545" s="271" t="s">
        <v>754</v>
      </c>
      <c r="O545" s="260"/>
    </row>
    <row r="546" spans="1:80" x14ac:dyDescent="0.2">
      <c r="A546" s="269"/>
      <c r="B546" s="272"/>
      <c r="C546" s="332" t="s">
        <v>755</v>
      </c>
      <c r="D546" s="333"/>
      <c r="E546" s="273">
        <v>6.8040000000000003</v>
      </c>
      <c r="F546" s="274"/>
      <c r="G546" s="275"/>
      <c r="H546" s="276"/>
      <c r="I546" s="270"/>
      <c r="J546" s="277"/>
      <c r="K546" s="270"/>
      <c r="M546" s="271" t="s">
        <v>755</v>
      </c>
      <c r="O546" s="260"/>
    </row>
    <row r="547" spans="1:80" x14ac:dyDescent="0.2">
      <c r="A547" s="269"/>
      <c r="B547" s="272"/>
      <c r="C547" s="332" t="s">
        <v>756</v>
      </c>
      <c r="D547" s="333"/>
      <c r="E547" s="273">
        <v>11.34</v>
      </c>
      <c r="F547" s="274"/>
      <c r="G547" s="275"/>
      <c r="H547" s="276"/>
      <c r="I547" s="270"/>
      <c r="J547" s="277"/>
      <c r="K547" s="270"/>
      <c r="M547" s="271" t="s">
        <v>756</v>
      </c>
      <c r="O547" s="260"/>
    </row>
    <row r="548" spans="1:80" ht="22.5" x14ac:dyDescent="0.2">
      <c r="A548" s="269"/>
      <c r="B548" s="272"/>
      <c r="C548" s="332" t="s">
        <v>757</v>
      </c>
      <c r="D548" s="333"/>
      <c r="E548" s="273">
        <v>17.922499999999999</v>
      </c>
      <c r="F548" s="274"/>
      <c r="G548" s="275"/>
      <c r="H548" s="276"/>
      <c r="I548" s="270"/>
      <c r="J548" s="277"/>
      <c r="K548" s="270"/>
      <c r="M548" s="271" t="s">
        <v>757</v>
      </c>
      <c r="O548" s="260"/>
    </row>
    <row r="549" spans="1:80" ht="22.5" x14ac:dyDescent="0.2">
      <c r="A549" s="269"/>
      <c r="B549" s="272"/>
      <c r="C549" s="332" t="s">
        <v>758</v>
      </c>
      <c r="D549" s="333"/>
      <c r="E549" s="273">
        <v>6.8985000000000003</v>
      </c>
      <c r="F549" s="274"/>
      <c r="G549" s="275"/>
      <c r="H549" s="276"/>
      <c r="I549" s="270"/>
      <c r="J549" s="277"/>
      <c r="K549" s="270"/>
      <c r="M549" s="271" t="s">
        <v>758</v>
      </c>
      <c r="O549" s="260"/>
    </row>
    <row r="550" spans="1:80" ht="22.5" x14ac:dyDescent="0.2">
      <c r="A550" s="269"/>
      <c r="B550" s="272"/>
      <c r="C550" s="332" t="s">
        <v>759</v>
      </c>
      <c r="D550" s="333"/>
      <c r="E550" s="273">
        <v>24.766200000000001</v>
      </c>
      <c r="F550" s="274"/>
      <c r="G550" s="275"/>
      <c r="H550" s="276"/>
      <c r="I550" s="270"/>
      <c r="J550" s="277"/>
      <c r="K550" s="270"/>
      <c r="M550" s="271" t="s">
        <v>759</v>
      </c>
      <c r="O550" s="260"/>
    </row>
    <row r="551" spans="1:80" x14ac:dyDescent="0.2">
      <c r="A551" s="261">
        <v>141</v>
      </c>
      <c r="B551" s="262" t="s">
        <v>760</v>
      </c>
      <c r="C551" s="263" t="s">
        <v>761</v>
      </c>
      <c r="D551" s="264" t="s">
        <v>200</v>
      </c>
      <c r="E551" s="265">
        <v>221.745</v>
      </c>
      <c r="F551" s="265">
        <v>320</v>
      </c>
      <c r="G551" s="266">
        <f>E551*F551</f>
        <v>70958.399999999994</v>
      </c>
      <c r="H551" s="267">
        <v>4.5580000000000002E-2</v>
      </c>
      <c r="I551" s="268">
        <f>E551*H551</f>
        <v>10.107137100000001</v>
      </c>
      <c r="J551" s="267">
        <v>0</v>
      </c>
      <c r="K551" s="268">
        <f>E551*J551</f>
        <v>0</v>
      </c>
      <c r="O551" s="260">
        <v>2</v>
      </c>
      <c r="AA551" s="233">
        <v>1</v>
      </c>
      <c r="AB551" s="233">
        <v>1</v>
      </c>
      <c r="AC551" s="233">
        <v>1</v>
      </c>
      <c r="AZ551" s="233">
        <v>1</v>
      </c>
      <c r="BA551" s="233">
        <f>IF(AZ551=1,G551,0)</f>
        <v>70958.399999999994</v>
      </c>
      <c r="BB551" s="233">
        <f>IF(AZ551=2,G551,0)</f>
        <v>0</v>
      </c>
      <c r="BC551" s="233">
        <f>IF(AZ551=3,G551,0)</f>
        <v>0</v>
      </c>
      <c r="BD551" s="233">
        <f>IF(AZ551=4,G551,0)</f>
        <v>0</v>
      </c>
      <c r="BE551" s="233">
        <f>IF(AZ551=5,G551,0)</f>
        <v>0</v>
      </c>
      <c r="CA551" s="260">
        <v>1</v>
      </c>
      <c r="CB551" s="260">
        <v>1</v>
      </c>
    </row>
    <row r="552" spans="1:80" x14ac:dyDescent="0.2">
      <c r="A552" s="269"/>
      <c r="B552" s="272"/>
      <c r="C552" s="332" t="s">
        <v>762</v>
      </c>
      <c r="D552" s="333"/>
      <c r="E552" s="273">
        <v>0</v>
      </c>
      <c r="F552" s="274"/>
      <c r="G552" s="275"/>
      <c r="H552" s="276"/>
      <c r="I552" s="270"/>
      <c r="J552" s="277"/>
      <c r="K552" s="270"/>
      <c r="M552" s="271" t="s">
        <v>762</v>
      </c>
      <c r="O552" s="260"/>
    </row>
    <row r="553" spans="1:80" x14ac:dyDescent="0.2">
      <c r="A553" s="269"/>
      <c r="B553" s="272"/>
      <c r="C553" s="332" t="s">
        <v>763</v>
      </c>
      <c r="D553" s="333"/>
      <c r="E553" s="273">
        <v>23.72</v>
      </c>
      <c r="F553" s="274"/>
      <c r="G553" s="275"/>
      <c r="H553" s="276"/>
      <c r="I553" s="270"/>
      <c r="J553" s="277"/>
      <c r="K553" s="270"/>
      <c r="M553" s="271" t="s">
        <v>763</v>
      </c>
      <c r="O553" s="260"/>
    </row>
    <row r="554" spans="1:80" x14ac:dyDescent="0.2">
      <c r="A554" s="269"/>
      <c r="B554" s="272"/>
      <c r="C554" s="332" t="s">
        <v>764</v>
      </c>
      <c r="D554" s="333"/>
      <c r="E554" s="273">
        <v>37.5</v>
      </c>
      <c r="F554" s="274"/>
      <c r="G554" s="275"/>
      <c r="H554" s="276"/>
      <c r="I554" s="270"/>
      <c r="J554" s="277"/>
      <c r="K554" s="270"/>
      <c r="M554" s="271" t="s">
        <v>764</v>
      </c>
      <c r="O554" s="260"/>
    </row>
    <row r="555" spans="1:80" ht="22.5" x14ac:dyDescent="0.2">
      <c r="A555" s="269"/>
      <c r="B555" s="272"/>
      <c r="C555" s="332" t="s">
        <v>765</v>
      </c>
      <c r="D555" s="333"/>
      <c r="E555" s="273">
        <v>32.42</v>
      </c>
      <c r="F555" s="274"/>
      <c r="G555" s="275"/>
      <c r="H555" s="276"/>
      <c r="I555" s="270"/>
      <c r="J555" s="277"/>
      <c r="K555" s="270"/>
      <c r="M555" s="271" t="s">
        <v>765</v>
      </c>
      <c r="O555" s="260"/>
    </row>
    <row r="556" spans="1:80" x14ac:dyDescent="0.2">
      <c r="A556" s="269"/>
      <c r="B556" s="272"/>
      <c r="C556" s="332" t="s">
        <v>766</v>
      </c>
      <c r="D556" s="333"/>
      <c r="E556" s="273">
        <v>39.984999999999999</v>
      </c>
      <c r="F556" s="274"/>
      <c r="G556" s="275"/>
      <c r="H556" s="276"/>
      <c r="I556" s="270"/>
      <c r="J556" s="277"/>
      <c r="K556" s="270"/>
      <c r="M556" s="271" t="s">
        <v>766</v>
      </c>
      <c r="O556" s="260"/>
    </row>
    <row r="557" spans="1:80" x14ac:dyDescent="0.2">
      <c r="A557" s="269"/>
      <c r="B557" s="272"/>
      <c r="C557" s="332" t="s">
        <v>767</v>
      </c>
      <c r="D557" s="333"/>
      <c r="E557" s="273">
        <v>30.35</v>
      </c>
      <c r="F557" s="274"/>
      <c r="G557" s="275"/>
      <c r="H557" s="276"/>
      <c r="I557" s="270"/>
      <c r="J557" s="277"/>
      <c r="K557" s="270"/>
      <c r="M557" s="271" t="s">
        <v>767</v>
      </c>
      <c r="O557" s="260"/>
    </row>
    <row r="558" spans="1:80" x14ac:dyDescent="0.2">
      <c r="A558" s="269"/>
      <c r="B558" s="272"/>
      <c r="C558" s="332" t="s">
        <v>768</v>
      </c>
      <c r="D558" s="333"/>
      <c r="E558" s="273">
        <v>0</v>
      </c>
      <c r="F558" s="274"/>
      <c r="G558" s="275"/>
      <c r="H558" s="276"/>
      <c r="I558" s="270"/>
      <c r="J558" s="277"/>
      <c r="K558" s="270"/>
      <c r="M558" s="271" t="s">
        <v>768</v>
      </c>
      <c r="O558" s="260"/>
    </row>
    <row r="559" spans="1:80" x14ac:dyDescent="0.2">
      <c r="A559" s="269"/>
      <c r="B559" s="272"/>
      <c r="C559" s="332" t="s">
        <v>769</v>
      </c>
      <c r="D559" s="333"/>
      <c r="E559" s="273">
        <v>20.51</v>
      </c>
      <c r="F559" s="274"/>
      <c r="G559" s="275"/>
      <c r="H559" s="276"/>
      <c r="I559" s="270"/>
      <c r="J559" s="277"/>
      <c r="K559" s="270"/>
      <c r="M559" s="271" t="s">
        <v>769</v>
      </c>
      <c r="O559" s="260"/>
    </row>
    <row r="560" spans="1:80" x14ac:dyDescent="0.2">
      <c r="A560" s="269"/>
      <c r="B560" s="272"/>
      <c r="C560" s="332" t="s">
        <v>770</v>
      </c>
      <c r="D560" s="333"/>
      <c r="E560" s="273">
        <v>18.510000000000002</v>
      </c>
      <c r="F560" s="274"/>
      <c r="G560" s="275"/>
      <c r="H560" s="276"/>
      <c r="I560" s="270"/>
      <c r="J560" s="277"/>
      <c r="K560" s="270"/>
      <c r="M560" s="271" t="s">
        <v>770</v>
      </c>
      <c r="O560" s="260"/>
    </row>
    <row r="561" spans="1:80" x14ac:dyDescent="0.2">
      <c r="A561" s="269"/>
      <c r="B561" s="272"/>
      <c r="C561" s="332" t="s">
        <v>771</v>
      </c>
      <c r="D561" s="333"/>
      <c r="E561" s="273">
        <v>16.11</v>
      </c>
      <c r="F561" s="274"/>
      <c r="G561" s="275"/>
      <c r="H561" s="276"/>
      <c r="I561" s="270"/>
      <c r="J561" s="277"/>
      <c r="K561" s="270"/>
      <c r="M561" s="271" t="s">
        <v>771</v>
      </c>
      <c r="O561" s="260"/>
    </row>
    <row r="562" spans="1:80" x14ac:dyDescent="0.2">
      <c r="A562" s="269"/>
      <c r="B562" s="272"/>
      <c r="C562" s="332" t="s">
        <v>772</v>
      </c>
      <c r="D562" s="333"/>
      <c r="E562" s="273">
        <v>2.64</v>
      </c>
      <c r="F562" s="274"/>
      <c r="G562" s="275"/>
      <c r="H562" s="276"/>
      <c r="I562" s="270"/>
      <c r="J562" s="277"/>
      <c r="K562" s="270"/>
      <c r="M562" s="271" t="s">
        <v>772</v>
      </c>
      <c r="O562" s="260"/>
    </row>
    <row r="563" spans="1:80" ht="22.5" x14ac:dyDescent="0.2">
      <c r="A563" s="261">
        <v>142</v>
      </c>
      <c r="B563" s="262" t="s">
        <v>773</v>
      </c>
      <c r="C563" s="263" t="s">
        <v>774</v>
      </c>
      <c r="D563" s="264" t="s">
        <v>200</v>
      </c>
      <c r="E563" s="265">
        <v>21.25</v>
      </c>
      <c r="F563" s="265">
        <v>231</v>
      </c>
      <c r="G563" s="266">
        <f>E563*F563</f>
        <v>4908.75</v>
      </c>
      <c r="H563" s="267">
        <v>3.6700000000000001E-3</v>
      </c>
      <c r="I563" s="268">
        <f>E563*H563</f>
        <v>7.7987500000000001E-2</v>
      </c>
      <c r="J563" s="267">
        <v>0</v>
      </c>
      <c r="K563" s="268">
        <f>E563*J563</f>
        <v>0</v>
      </c>
      <c r="O563" s="260">
        <v>2</v>
      </c>
      <c r="AA563" s="233">
        <v>1</v>
      </c>
      <c r="AB563" s="233">
        <v>1</v>
      </c>
      <c r="AC563" s="233">
        <v>1</v>
      </c>
      <c r="AZ563" s="233">
        <v>1</v>
      </c>
      <c r="BA563" s="233">
        <f>IF(AZ563=1,G563,0)</f>
        <v>4908.75</v>
      </c>
      <c r="BB563" s="233">
        <f>IF(AZ563=2,G563,0)</f>
        <v>0</v>
      </c>
      <c r="BC563" s="233">
        <f>IF(AZ563=3,G563,0)</f>
        <v>0</v>
      </c>
      <c r="BD563" s="233">
        <f>IF(AZ563=4,G563,0)</f>
        <v>0</v>
      </c>
      <c r="BE563" s="233">
        <f>IF(AZ563=5,G563,0)</f>
        <v>0</v>
      </c>
      <c r="CA563" s="260">
        <v>1</v>
      </c>
      <c r="CB563" s="260">
        <v>1</v>
      </c>
    </row>
    <row r="564" spans="1:80" x14ac:dyDescent="0.2">
      <c r="A564" s="269"/>
      <c r="B564" s="272"/>
      <c r="C564" s="332" t="s">
        <v>775</v>
      </c>
      <c r="D564" s="333"/>
      <c r="E564" s="273">
        <v>0</v>
      </c>
      <c r="F564" s="274"/>
      <c r="G564" s="275"/>
      <c r="H564" s="276"/>
      <c r="I564" s="270"/>
      <c r="J564" s="277"/>
      <c r="K564" s="270"/>
      <c r="M564" s="271" t="s">
        <v>775</v>
      </c>
      <c r="O564" s="260"/>
    </row>
    <row r="565" spans="1:80" x14ac:dyDescent="0.2">
      <c r="A565" s="269"/>
      <c r="B565" s="272"/>
      <c r="C565" s="332" t="s">
        <v>776</v>
      </c>
      <c r="D565" s="333"/>
      <c r="E565" s="273">
        <v>21.25</v>
      </c>
      <c r="F565" s="274"/>
      <c r="G565" s="275"/>
      <c r="H565" s="276"/>
      <c r="I565" s="270"/>
      <c r="J565" s="277"/>
      <c r="K565" s="270"/>
      <c r="M565" s="271" t="s">
        <v>776</v>
      </c>
      <c r="O565" s="260"/>
    </row>
    <row r="566" spans="1:80" x14ac:dyDescent="0.2">
      <c r="A566" s="261">
        <v>143</v>
      </c>
      <c r="B566" s="262" t="s">
        <v>777</v>
      </c>
      <c r="C566" s="263" t="s">
        <v>778</v>
      </c>
      <c r="D566" s="264" t="s">
        <v>200</v>
      </c>
      <c r="E566" s="265">
        <v>82.012500000000003</v>
      </c>
      <c r="F566" s="265">
        <v>432</v>
      </c>
      <c r="G566" s="266">
        <f>E566*F566</f>
        <v>35429.4</v>
      </c>
      <c r="H566" s="267">
        <v>4.7660000000000001E-2</v>
      </c>
      <c r="I566" s="268">
        <f>E566*H566</f>
        <v>3.9087157500000003</v>
      </c>
      <c r="J566" s="267">
        <v>0</v>
      </c>
      <c r="K566" s="268">
        <f>E566*J566</f>
        <v>0</v>
      </c>
      <c r="O566" s="260">
        <v>2</v>
      </c>
      <c r="AA566" s="233">
        <v>1</v>
      </c>
      <c r="AB566" s="233">
        <v>1</v>
      </c>
      <c r="AC566" s="233">
        <v>1</v>
      </c>
      <c r="AZ566" s="233">
        <v>1</v>
      </c>
      <c r="BA566" s="233">
        <f>IF(AZ566=1,G566,0)</f>
        <v>35429.4</v>
      </c>
      <c r="BB566" s="233">
        <f>IF(AZ566=2,G566,0)</f>
        <v>0</v>
      </c>
      <c r="BC566" s="233">
        <f>IF(AZ566=3,G566,0)</f>
        <v>0</v>
      </c>
      <c r="BD566" s="233">
        <f>IF(AZ566=4,G566,0)</f>
        <v>0</v>
      </c>
      <c r="BE566" s="233">
        <f>IF(AZ566=5,G566,0)</f>
        <v>0</v>
      </c>
      <c r="CA566" s="260">
        <v>1</v>
      </c>
      <c r="CB566" s="260">
        <v>1</v>
      </c>
    </row>
    <row r="567" spans="1:80" x14ac:dyDescent="0.2">
      <c r="A567" s="269"/>
      <c r="B567" s="272"/>
      <c r="C567" s="332" t="s">
        <v>779</v>
      </c>
      <c r="D567" s="333"/>
      <c r="E567" s="273">
        <v>0</v>
      </c>
      <c r="F567" s="274"/>
      <c r="G567" s="275"/>
      <c r="H567" s="276"/>
      <c r="I567" s="270"/>
      <c r="J567" s="277"/>
      <c r="K567" s="270"/>
      <c r="M567" s="271" t="s">
        <v>779</v>
      </c>
      <c r="O567" s="260"/>
    </row>
    <row r="568" spans="1:80" x14ac:dyDescent="0.2">
      <c r="A568" s="269"/>
      <c r="B568" s="272"/>
      <c r="C568" s="332" t="s">
        <v>780</v>
      </c>
      <c r="D568" s="333"/>
      <c r="E568" s="273">
        <v>78.974999999999994</v>
      </c>
      <c r="F568" s="274"/>
      <c r="G568" s="275"/>
      <c r="H568" s="276"/>
      <c r="I568" s="270"/>
      <c r="J568" s="277"/>
      <c r="K568" s="270"/>
      <c r="M568" s="271" t="s">
        <v>780</v>
      </c>
      <c r="O568" s="260"/>
    </row>
    <row r="569" spans="1:80" x14ac:dyDescent="0.2">
      <c r="A569" s="269"/>
      <c r="B569" s="272"/>
      <c r="C569" s="332" t="s">
        <v>781</v>
      </c>
      <c r="D569" s="333"/>
      <c r="E569" s="273">
        <v>3.0375000000000001</v>
      </c>
      <c r="F569" s="274"/>
      <c r="G569" s="275"/>
      <c r="H569" s="276"/>
      <c r="I569" s="270"/>
      <c r="J569" s="277"/>
      <c r="K569" s="270"/>
      <c r="M569" s="271" t="s">
        <v>781</v>
      </c>
      <c r="O569" s="260"/>
    </row>
    <row r="570" spans="1:80" x14ac:dyDescent="0.2">
      <c r="A570" s="261">
        <v>144</v>
      </c>
      <c r="B570" s="262" t="s">
        <v>782</v>
      </c>
      <c r="C570" s="263" t="s">
        <v>783</v>
      </c>
      <c r="D570" s="264" t="s">
        <v>200</v>
      </c>
      <c r="E570" s="265">
        <v>240.97499999999999</v>
      </c>
      <c r="F570" s="265">
        <v>52</v>
      </c>
      <c r="G570" s="266">
        <f>E570*F570</f>
        <v>12530.699999999999</v>
      </c>
      <c r="H570" s="267">
        <v>3.5E-4</v>
      </c>
      <c r="I570" s="268">
        <f>E570*H570</f>
        <v>8.4341249999999993E-2</v>
      </c>
      <c r="J570" s="267">
        <v>0</v>
      </c>
      <c r="K570" s="268">
        <f>E570*J570</f>
        <v>0</v>
      </c>
      <c r="O570" s="260">
        <v>2</v>
      </c>
      <c r="AA570" s="233">
        <v>1</v>
      </c>
      <c r="AB570" s="233">
        <v>0</v>
      </c>
      <c r="AC570" s="233">
        <v>0</v>
      </c>
      <c r="AZ570" s="233">
        <v>1</v>
      </c>
      <c r="BA570" s="233">
        <f>IF(AZ570=1,G570,0)</f>
        <v>12530.699999999999</v>
      </c>
      <c r="BB570" s="233">
        <f>IF(AZ570=2,G570,0)</f>
        <v>0</v>
      </c>
      <c r="BC570" s="233">
        <f>IF(AZ570=3,G570,0)</f>
        <v>0</v>
      </c>
      <c r="BD570" s="233">
        <f>IF(AZ570=4,G570,0)</f>
        <v>0</v>
      </c>
      <c r="BE570" s="233">
        <f>IF(AZ570=5,G570,0)</f>
        <v>0</v>
      </c>
      <c r="CA570" s="260">
        <v>1</v>
      </c>
      <c r="CB570" s="260">
        <v>0</v>
      </c>
    </row>
    <row r="571" spans="1:80" x14ac:dyDescent="0.2">
      <c r="A571" s="269"/>
      <c r="B571" s="272"/>
      <c r="C571" s="332" t="s">
        <v>713</v>
      </c>
      <c r="D571" s="333"/>
      <c r="E571" s="273">
        <v>0</v>
      </c>
      <c r="F571" s="274"/>
      <c r="G571" s="275"/>
      <c r="H571" s="276"/>
      <c r="I571" s="270"/>
      <c r="J571" s="277"/>
      <c r="K571" s="270"/>
      <c r="M571" s="271" t="s">
        <v>713</v>
      </c>
      <c r="O571" s="260"/>
    </row>
    <row r="572" spans="1:80" ht="22.5" x14ac:dyDescent="0.2">
      <c r="A572" s="269"/>
      <c r="B572" s="272"/>
      <c r="C572" s="332" t="s">
        <v>714</v>
      </c>
      <c r="D572" s="333"/>
      <c r="E572" s="273">
        <v>230.4</v>
      </c>
      <c r="F572" s="274"/>
      <c r="G572" s="275"/>
      <c r="H572" s="276"/>
      <c r="I572" s="270"/>
      <c r="J572" s="277"/>
      <c r="K572" s="270"/>
      <c r="M572" s="271" t="s">
        <v>714</v>
      </c>
      <c r="O572" s="260"/>
    </row>
    <row r="573" spans="1:80" x14ac:dyDescent="0.2">
      <c r="A573" s="269"/>
      <c r="B573" s="272"/>
      <c r="C573" s="332" t="s">
        <v>784</v>
      </c>
      <c r="D573" s="333"/>
      <c r="E573" s="273">
        <v>0</v>
      </c>
      <c r="F573" s="274"/>
      <c r="G573" s="275"/>
      <c r="H573" s="276"/>
      <c r="I573" s="270"/>
      <c r="J573" s="277"/>
      <c r="K573" s="270"/>
      <c r="M573" s="271" t="s">
        <v>784</v>
      </c>
      <c r="O573" s="260"/>
    </row>
    <row r="574" spans="1:80" x14ac:dyDescent="0.2">
      <c r="A574" s="269"/>
      <c r="B574" s="272"/>
      <c r="C574" s="332" t="s">
        <v>716</v>
      </c>
      <c r="D574" s="333"/>
      <c r="E574" s="273">
        <v>10.574999999999999</v>
      </c>
      <c r="F574" s="274"/>
      <c r="G574" s="275"/>
      <c r="H574" s="276"/>
      <c r="I574" s="270"/>
      <c r="J574" s="277"/>
      <c r="K574" s="270"/>
      <c r="M574" s="271" t="s">
        <v>716</v>
      </c>
      <c r="O574" s="260"/>
    </row>
    <row r="575" spans="1:80" x14ac:dyDescent="0.2">
      <c r="A575" s="261">
        <v>145</v>
      </c>
      <c r="B575" s="262" t="s">
        <v>785</v>
      </c>
      <c r="C575" s="263" t="s">
        <v>786</v>
      </c>
      <c r="D575" s="264" t="s">
        <v>200</v>
      </c>
      <c r="E575" s="265">
        <v>24.405000000000001</v>
      </c>
      <c r="F575" s="265">
        <v>275</v>
      </c>
      <c r="G575" s="266">
        <f>E575*F575</f>
        <v>6711.375</v>
      </c>
      <c r="H575" s="267">
        <v>0.105</v>
      </c>
      <c r="I575" s="268">
        <f>E575*H575</f>
        <v>2.5625249999999999</v>
      </c>
      <c r="J575" s="267">
        <v>0</v>
      </c>
      <c r="K575" s="268">
        <f>E575*J575</f>
        <v>0</v>
      </c>
      <c r="O575" s="260">
        <v>2</v>
      </c>
      <c r="AA575" s="233">
        <v>1</v>
      </c>
      <c r="AB575" s="233">
        <v>1</v>
      </c>
      <c r="AC575" s="233">
        <v>1</v>
      </c>
      <c r="AZ575" s="233">
        <v>1</v>
      </c>
      <c r="BA575" s="233">
        <f>IF(AZ575=1,G575,0)</f>
        <v>6711.375</v>
      </c>
      <c r="BB575" s="233">
        <f>IF(AZ575=2,G575,0)</f>
        <v>0</v>
      </c>
      <c r="BC575" s="233">
        <f>IF(AZ575=3,G575,0)</f>
        <v>0</v>
      </c>
      <c r="BD575" s="233">
        <f>IF(AZ575=4,G575,0)</f>
        <v>0</v>
      </c>
      <c r="BE575" s="233">
        <f>IF(AZ575=5,G575,0)</f>
        <v>0</v>
      </c>
      <c r="CA575" s="260">
        <v>1</v>
      </c>
      <c r="CB575" s="260">
        <v>1</v>
      </c>
    </row>
    <row r="576" spans="1:80" x14ac:dyDescent="0.2">
      <c r="A576" s="269"/>
      <c r="B576" s="272"/>
      <c r="C576" s="332" t="s">
        <v>787</v>
      </c>
      <c r="D576" s="333"/>
      <c r="E576" s="273">
        <v>0</v>
      </c>
      <c r="F576" s="274"/>
      <c r="G576" s="275"/>
      <c r="H576" s="276"/>
      <c r="I576" s="270"/>
      <c r="J576" s="277"/>
      <c r="K576" s="270"/>
      <c r="M576" s="271" t="s">
        <v>787</v>
      </c>
      <c r="O576" s="260"/>
    </row>
    <row r="577" spans="1:80" ht="22.5" x14ac:dyDescent="0.2">
      <c r="A577" s="269"/>
      <c r="B577" s="272"/>
      <c r="C577" s="332" t="s">
        <v>788</v>
      </c>
      <c r="D577" s="333"/>
      <c r="E577" s="273">
        <v>23.625</v>
      </c>
      <c r="F577" s="274"/>
      <c r="G577" s="275"/>
      <c r="H577" s="276"/>
      <c r="I577" s="270"/>
      <c r="J577" s="277"/>
      <c r="K577" s="270"/>
      <c r="M577" s="271" t="s">
        <v>788</v>
      </c>
      <c r="O577" s="260"/>
    </row>
    <row r="578" spans="1:80" x14ac:dyDescent="0.2">
      <c r="A578" s="269"/>
      <c r="B578" s="272"/>
      <c r="C578" s="332" t="s">
        <v>789</v>
      </c>
      <c r="D578" s="333"/>
      <c r="E578" s="273">
        <v>0.78</v>
      </c>
      <c r="F578" s="274"/>
      <c r="G578" s="275"/>
      <c r="H578" s="276"/>
      <c r="I578" s="270"/>
      <c r="J578" s="277"/>
      <c r="K578" s="270"/>
      <c r="M578" s="271" t="s">
        <v>789</v>
      </c>
      <c r="O578" s="260"/>
    </row>
    <row r="579" spans="1:80" x14ac:dyDescent="0.2">
      <c r="A579" s="278"/>
      <c r="B579" s="279" t="s">
        <v>100</v>
      </c>
      <c r="C579" s="280" t="s">
        <v>698</v>
      </c>
      <c r="D579" s="281"/>
      <c r="E579" s="282"/>
      <c r="F579" s="283"/>
      <c r="G579" s="284">
        <f>SUM(G493:G578)</f>
        <v>614785.26450000005</v>
      </c>
      <c r="H579" s="285"/>
      <c r="I579" s="286">
        <f>SUM(I493:I578)</f>
        <v>71.723501617000011</v>
      </c>
      <c r="J579" s="285"/>
      <c r="K579" s="286">
        <f>SUM(K493:K578)</f>
        <v>0</v>
      </c>
      <c r="O579" s="260">
        <v>4</v>
      </c>
      <c r="BA579" s="287">
        <f>SUM(BA493:BA578)</f>
        <v>614785.26450000005</v>
      </c>
      <c r="BB579" s="287">
        <f>SUM(BB493:BB578)</f>
        <v>0</v>
      </c>
      <c r="BC579" s="287">
        <f>SUM(BC493:BC578)</f>
        <v>0</v>
      </c>
      <c r="BD579" s="287">
        <f>SUM(BD493:BD578)</f>
        <v>0</v>
      </c>
      <c r="BE579" s="287">
        <f>SUM(BE493:BE578)</f>
        <v>0</v>
      </c>
    </row>
    <row r="580" spans="1:80" x14ac:dyDescent="0.2">
      <c r="A580" s="250" t="s">
        <v>97</v>
      </c>
      <c r="B580" s="251" t="s">
        <v>790</v>
      </c>
      <c r="C580" s="252" t="s">
        <v>791</v>
      </c>
      <c r="D580" s="253"/>
      <c r="E580" s="254"/>
      <c r="F580" s="254"/>
      <c r="G580" s="255"/>
      <c r="H580" s="256"/>
      <c r="I580" s="257"/>
      <c r="J580" s="258"/>
      <c r="K580" s="259"/>
      <c r="O580" s="260">
        <v>1</v>
      </c>
    </row>
    <row r="581" spans="1:80" x14ac:dyDescent="0.2">
      <c r="A581" s="261">
        <v>146</v>
      </c>
      <c r="B581" s="262" t="s">
        <v>793</v>
      </c>
      <c r="C581" s="263" t="s">
        <v>794</v>
      </c>
      <c r="D581" s="264" t="s">
        <v>200</v>
      </c>
      <c r="E581" s="265">
        <v>381.96199999999999</v>
      </c>
      <c r="F581" s="265">
        <v>790</v>
      </c>
      <c r="G581" s="266">
        <f>E581*F581</f>
        <v>301749.98</v>
      </c>
      <c r="H581" s="267">
        <v>3.9E-2</v>
      </c>
      <c r="I581" s="268">
        <f>E581*H581</f>
        <v>14.896518</v>
      </c>
      <c r="J581" s="267">
        <v>0</v>
      </c>
      <c r="K581" s="268">
        <f>E581*J581</f>
        <v>0</v>
      </c>
      <c r="O581" s="260">
        <v>2</v>
      </c>
      <c r="AA581" s="233">
        <v>1</v>
      </c>
      <c r="AB581" s="233">
        <v>1</v>
      </c>
      <c r="AC581" s="233">
        <v>1</v>
      </c>
      <c r="AZ581" s="233">
        <v>1</v>
      </c>
      <c r="BA581" s="233">
        <f>IF(AZ581=1,G581,0)</f>
        <v>301749.98</v>
      </c>
      <c r="BB581" s="233">
        <f>IF(AZ581=2,G581,0)</f>
        <v>0</v>
      </c>
      <c r="BC581" s="233">
        <f>IF(AZ581=3,G581,0)</f>
        <v>0</v>
      </c>
      <c r="BD581" s="233">
        <f>IF(AZ581=4,G581,0)</f>
        <v>0</v>
      </c>
      <c r="BE581" s="233">
        <f>IF(AZ581=5,G581,0)</f>
        <v>0</v>
      </c>
      <c r="CA581" s="260">
        <v>1</v>
      </c>
      <c r="CB581" s="260">
        <v>1</v>
      </c>
    </row>
    <row r="582" spans="1:80" x14ac:dyDescent="0.2">
      <c r="A582" s="269"/>
      <c r="B582" s="272"/>
      <c r="C582" s="332" t="s">
        <v>795</v>
      </c>
      <c r="D582" s="333"/>
      <c r="E582" s="273">
        <v>0</v>
      </c>
      <c r="F582" s="274"/>
      <c r="G582" s="275"/>
      <c r="H582" s="276"/>
      <c r="I582" s="270"/>
      <c r="J582" s="277"/>
      <c r="K582" s="270"/>
      <c r="M582" s="271" t="s">
        <v>795</v>
      </c>
      <c r="O582" s="260"/>
    </row>
    <row r="583" spans="1:80" x14ac:dyDescent="0.2">
      <c r="A583" s="269"/>
      <c r="B583" s="272"/>
      <c r="C583" s="332" t="s">
        <v>796</v>
      </c>
      <c r="D583" s="333"/>
      <c r="E583" s="273">
        <v>60.65</v>
      </c>
      <c r="F583" s="274"/>
      <c r="G583" s="275"/>
      <c r="H583" s="276"/>
      <c r="I583" s="270"/>
      <c r="J583" s="277"/>
      <c r="K583" s="270"/>
      <c r="M583" s="271" t="s">
        <v>796</v>
      </c>
      <c r="O583" s="260"/>
    </row>
    <row r="584" spans="1:80" x14ac:dyDescent="0.2">
      <c r="A584" s="269"/>
      <c r="B584" s="272"/>
      <c r="C584" s="332" t="s">
        <v>797</v>
      </c>
      <c r="D584" s="333"/>
      <c r="E584" s="273">
        <v>321.31200000000001</v>
      </c>
      <c r="F584" s="274"/>
      <c r="G584" s="275"/>
      <c r="H584" s="276"/>
      <c r="I584" s="270"/>
      <c r="J584" s="277"/>
      <c r="K584" s="270"/>
      <c r="M584" s="271" t="s">
        <v>797</v>
      </c>
      <c r="O584" s="260"/>
    </row>
    <row r="585" spans="1:80" x14ac:dyDescent="0.2">
      <c r="A585" s="261">
        <v>147</v>
      </c>
      <c r="B585" s="262" t="s">
        <v>798</v>
      </c>
      <c r="C585" s="263" t="s">
        <v>799</v>
      </c>
      <c r="D585" s="264" t="s">
        <v>200</v>
      </c>
      <c r="E585" s="265">
        <v>20.02</v>
      </c>
      <c r="F585" s="265">
        <v>554</v>
      </c>
      <c r="G585" s="266">
        <f>E585*F585</f>
        <v>11091.08</v>
      </c>
      <c r="H585" s="267">
        <v>5.2839999999999998E-2</v>
      </c>
      <c r="I585" s="268">
        <f>E585*H585</f>
        <v>1.0578567999999999</v>
      </c>
      <c r="J585" s="267">
        <v>0</v>
      </c>
      <c r="K585" s="268">
        <f>E585*J585</f>
        <v>0</v>
      </c>
      <c r="O585" s="260">
        <v>2</v>
      </c>
      <c r="AA585" s="233">
        <v>1</v>
      </c>
      <c r="AB585" s="233">
        <v>1</v>
      </c>
      <c r="AC585" s="233">
        <v>1</v>
      </c>
      <c r="AZ585" s="233">
        <v>1</v>
      </c>
      <c r="BA585" s="233">
        <f>IF(AZ585=1,G585,0)</f>
        <v>11091.08</v>
      </c>
      <c r="BB585" s="233">
        <f>IF(AZ585=2,G585,0)</f>
        <v>0</v>
      </c>
      <c r="BC585" s="233">
        <f>IF(AZ585=3,G585,0)</f>
        <v>0</v>
      </c>
      <c r="BD585" s="233">
        <f>IF(AZ585=4,G585,0)</f>
        <v>0</v>
      </c>
      <c r="BE585" s="233">
        <f>IF(AZ585=5,G585,0)</f>
        <v>0</v>
      </c>
      <c r="CA585" s="260">
        <v>1</v>
      </c>
      <c r="CB585" s="260">
        <v>1</v>
      </c>
    </row>
    <row r="586" spans="1:80" x14ac:dyDescent="0.2">
      <c r="A586" s="269"/>
      <c r="B586" s="272"/>
      <c r="C586" s="332" t="s">
        <v>800</v>
      </c>
      <c r="D586" s="333"/>
      <c r="E586" s="273">
        <v>0</v>
      </c>
      <c r="F586" s="274"/>
      <c r="G586" s="275"/>
      <c r="H586" s="276"/>
      <c r="I586" s="270"/>
      <c r="J586" s="277"/>
      <c r="K586" s="270"/>
      <c r="M586" s="271" t="s">
        <v>800</v>
      </c>
      <c r="O586" s="260"/>
    </row>
    <row r="587" spans="1:80" ht="22.5" x14ac:dyDescent="0.2">
      <c r="A587" s="269"/>
      <c r="B587" s="272"/>
      <c r="C587" s="332" t="s">
        <v>801</v>
      </c>
      <c r="D587" s="333"/>
      <c r="E587" s="273">
        <v>16.239999999999998</v>
      </c>
      <c r="F587" s="274"/>
      <c r="G587" s="275"/>
      <c r="H587" s="276"/>
      <c r="I587" s="270"/>
      <c r="J587" s="277"/>
      <c r="K587" s="270"/>
      <c r="M587" s="271" t="s">
        <v>801</v>
      </c>
      <c r="O587" s="260"/>
    </row>
    <row r="588" spans="1:80" x14ac:dyDescent="0.2">
      <c r="A588" s="269"/>
      <c r="B588" s="272"/>
      <c r="C588" s="332" t="s">
        <v>802</v>
      </c>
      <c r="D588" s="333"/>
      <c r="E588" s="273">
        <v>3.78</v>
      </c>
      <c r="F588" s="274"/>
      <c r="G588" s="275"/>
      <c r="H588" s="276"/>
      <c r="I588" s="270"/>
      <c r="J588" s="277"/>
      <c r="K588" s="270"/>
      <c r="M588" s="271" t="s">
        <v>802</v>
      </c>
      <c r="O588" s="260"/>
    </row>
    <row r="589" spans="1:80" x14ac:dyDescent="0.2">
      <c r="A589" s="261">
        <v>148</v>
      </c>
      <c r="B589" s="262" t="s">
        <v>803</v>
      </c>
      <c r="C589" s="263" t="s">
        <v>700</v>
      </c>
      <c r="D589" s="264" t="s">
        <v>379</v>
      </c>
      <c r="E589" s="265">
        <v>133.41999999999999</v>
      </c>
      <c r="F589" s="265">
        <v>42</v>
      </c>
      <c r="G589" s="266">
        <f>E589*F589</f>
        <v>5603.6399999999994</v>
      </c>
      <c r="H589" s="267">
        <v>1.4999999999999999E-4</v>
      </c>
      <c r="I589" s="268">
        <f>E589*H589</f>
        <v>2.0012999999999996E-2</v>
      </c>
      <c r="J589" s="267">
        <v>0</v>
      </c>
      <c r="K589" s="268">
        <f>E589*J589</f>
        <v>0</v>
      </c>
      <c r="O589" s="260">
        <v>2</v>
      </c>
      <c r="AA589" s="233">
        <v>1</v>
      </c>
      <c r="AB589" s="233">
        <v>1</v>
      </c>
      <c r="AC589" s="233">
        <v>1</v>
      </c>
      <c r="AZ589" s="233">
        <v>1</v>
      </c>
      <c r="BA589" s="233">
        <f>IF(AZ589=1,G589,0)</f>
        <v>5603.6399999999994</v>
      </c>
      <c r="BB589" s="233">
        <f>IF(AZ589=2,G589,0)</f>
        <v>0</v>
      </c>
      <c r="BC589" s="233">
        <f>IF(AZ589=3,G589,0)</f>
        <v>0</v>
      </c>
      <c r="BD589" s="233">
        <f>IF(AZ589=4,G589,0)</f>
        <v>0</v>
      </c>
      <c r="BE589" s="233">
        <f>IF(AZ589=5,G589,0)</f>
        <v>0</v>
      </c>
      <c r="CA589" s="260">
        <v>1</v>
      </c>
      <c r="CB589" s="260">
        <v>1</v>
      </c>
    </row>
    <row r="590" spans="1:80" x14ac:dyDescent="0.2">
      <c r="A590" s="269"/>
      <c r="B590" s="272"/>
      <c r="C590" s="332" t="s">
        <v>804</v>
      </c>
      <c r="D590" s="333"/>
      <c r="E590" s="273">
        <v>0</v>
      </c>
      <c r="F590" s="274"/>
      <c r="G590" s="275"/>
      <c r="H590" s="276"/>
      <c r="I590" s="270"/>
      <c r="J590" s="277"/>
      <c r="K590" s="270"/>
      <c r="M590" s="271" t="s">
        <v>804</v>
      </c>
      <c r="O590" s="260"/>
    </row>
    <row r="591" spans="1:80" x14ac:dyDescent="0.2">
      <c r="A591" s="269"/>
      <c r="B591" s="272"/>
      <c r="C591" s="332" t="s">
        <v>470</v>
      </c>
      <c r="D591" s="333"/>
      <c r="E591" s="273">
        <v>0</v>
      </c>
      <c r="F591" s="274"/>
      <c r="G591" s="275"/>
      <c r="H591" s="276"/>
      <c r="I591" s="270"/>
      <c r="J591" s="277"/>
      <c r="K591" s="270"/>
      <c r="M591" s="271" t="s">
        <v>470</v>
      </c>
      <c r="O591" s="260"/>
    </row>
    <row r="592" spans="1:80" ht="22.5" x14ac:dyDescent="0.2">
      <c r="A592" s="269"/>
      <c r="B592" s="272"/>
      <c r="C592" s="332" t="s">
        <v>702</v>
      </c>
      <c r="D592" s="333"/>
      <c r="E592" s="273">
        <v>77.209999999999994</v>
      </c>
      <c r="F592" s="274"/>
      <c r="G592" s="275"/>
      <c r="H592" s="276"/>
      <c r="I592" s="270"/>
      <c r="J592" s="277"/>
      <c r="K592" s="270"/>
      <c r="M592" s="271" t="s">
        <v>702</v>
      </c>
      <c r="O592" s="260"/>
    </row>
    <row r="593" spans="1:80" x14ac:dyDescent="0.2">
      <c r="A593" s="269"/>
      <c r="B593" s="272"/>
      <c r="C593" s="332" t="s">
        <v>703</v>
      </c>
      <c r="D593" s="333"/>
      <c r="E593" s="273">
        <v>22.85</v>
      </c>
      <c r="F593" s="274"/>
      <c r="G593" s="275"/>
      <c r="H593" s="276"/>
      <c r="I593" s="270"/>
      <c r="J593" s="277"/>
      <c r="K593" s="270"/>
      <c r="M593" s="271" t="s">
        <v>703</v>
      </c>
      <c r="O593" s="260"/>
    </row>
    <row r="594" spans="1:80" x14ac:dyDescent="0.2">
      <c r="A594" s="269"/>
      <c r="B594" s="272"/>
      <c r="C594" s="332" t="s">
        <v>704</v>
      </c>
      <c r="D594" s="333"/>
      <c r="E594" s="273">
        <v>0</v>
      </c>
      <c r="F594" s="274"/>
      <c r="G594" s="275"/>
      <c r="H594" s="276"/>
      <c r="I594" s="270"/>
      <c r="J594" s="277"/>
      <c r="K594" s="270"/>
      <c r="M594" s="271" t="s">
        <v>704</v>
      </c>
      <c r="O594" s="260"/>
    </row>
    <row r="595" spans="1:80" x14ac:dyDescent="0.2">
      <c r="A595" s="269"/>
      <c r="B595" s="272"/>
      <c r="C595" s="332" t="s">
        <v>705</v>
      </c>
      <c r="D595" s="333"/>
      <c r="E595" s="273">
        <v>33.36</v>
      </c>
      <c r="F595" s="274"/>
      <c r="G595" s="275"/>
      <c r="H595" s="276"/>
      <c r="I595" s="270"/>
      <c r="J595" s="277"/>
      <c r="K595" s="270"/>
      <c r="M595" s="271" t="s">
        <v>705</v>
      </c>
      <c r="O595" s="260"/>
    </row>
    <row r="596" spans="1:80" x14ac:dyDescent="0.2">
      <c r="A596" s="261">
        <v>149</v>
      </c>
      <c r="B596" s="262" t="s">
        <v>805</v>
      </c>
      <c r="C596" s="263" t="s">
        <v>806</v>
      </c>
      <c r="D596" s="264" t="s">
        <v>200</v>
      </c>
      <c r="E596" s="265">
        <v>157.42150000000001</v>
      </c>
      <c r="F596" s="265">
        <v>45</v>
      </c>
      <c r="G596" s="266">
        <f>E596*F596</f>
        <v>7083.9675000000007</v>
      </c>
      <c r="H596" s="267">
        <v>4.0000000000000003E-5</v>
      </c>
      <c r="I596" s="268">
        <f>E596*H596</f>
        <v>6.2968600000000005E-3</v>
      </c>
      <c r="J596" s="267">
        <v>0</v>
      </c>
      <c r="K596" s="268">
        <f>E596*J596</f>
        <v>0</v>
      </c>
      <c r="O596" s="260">
        <v>2</v>
      </c>
      <c r="AA596" s="233">
        <v>1</v>
      </c>
      <c r="AB596" s="233">
        <v>1</v>
      </c>
      <c r="AC596" s="233">
        <v>1</v>
      </c>
      <c r="AZ596" s="233">
        <v>1</v>
      </c>
      <c r="BA596" s="233">
        <f>IF(AZ596=1,G596,0)</f>
        <v>7083.9675000000007</v>
      </c>
      <c r="BB596" s="233">
        <f>IF(AZ596=2,G596,0)</f>
        <v>0</v>
      </c>
      <c r="BC596" s="233">
        <f>IF(AZ596=3,G596,0)</f>
        <v>0</v>
      </c>
      <c r="BD596" s="233">
        <f>IF(AZ596=4,G596,0)</f>
        <v>0</v>
      </c>
      <c r="BE596" s="233">
        <f>IF(AZ596=5,G596,0)</f>
        <v>0</v>
      </c>
      <c r="CA596" s="260">
        <v>1</v>
      </c>
      <c r="CB596" s="260">
        <v>1</v>
      </c>
    </row>
    <row r="597" spans="1:80" x14ac:dyDescent="0.2">
      <c r="A597" s="269"/>
      <c r="B597" s="272"/>
      <c r="C597" s="332" t="s">
        <v>807</v>
      </c>
      <c r="D597" s="333"/>
      <c r="E597" s="273">
        <v>0</v>
      </c>
      <c r="F597" s="274"/>
      <c r="G597" s="275"/>
      <c r="H597" s="276"/>
      <c r="I597" s="270"/>
      <c r="J597" s="277"/>
      <c r="K597" s="270"/>
      <c r="M597" s="271" t="s">
        <v>807</v>
      </c>
      <c r="O597" s="260"/>
    </row>
    <row r="598" spans="1:80" ht="22.5" x14ac:dyDescent="0.2">
      <c r="A598" s="269"/>
      <c r="B598" s="272"/>
      <c r="C598" s="332" t="s">
        <v>808</v>
      </c>
      <c r="D598" s="333"/>
      <c r="E598" s="273">
        <v>37.8795</v>
      </c>
      <c r="F598" s="274"/>
      <c r="G598" s="275"/>
      <c r="H598" s="276"/>
      <c r="I598" s="270"/>
      <c r="J598" s="277"/>
      <c r="K598" s="270"/>
      <c r="M598" s="271" t="s">
        <v>808</v>
      </c>
      <c r="O598" s="260"/>
    </row>
    <row r="599" spans="1:80" x14ac:dyDescent="0.2">
      <c r="A599" s="269"/>
      <c r="B599" s="272"/>
      <c r="C599" s="332" t="s">
        <v>809</v>
      </c>
      <c r="D599" s="333"/>
      <c r="E599" s="273">
        <v>14.891999999999999</v>
      </c>
      <c r="F599" s="274"/>
      <c r="G599" s="275"/>
      <c r="H599" s="276"/>
      <c r="I599" s="270"/>
      <c r="J599" s="277"/>
      <c r="K599" s="270"/>
      <c r="M599" s="271" t="s">
        <v>809</v>
      </c>
      <c r="O599" s="260"/>
    </row>
    <row r="600" spans="1:80" x14ac:dyDescent="0.2">
      <c r="A600" s="269"/>
      <c r="B600" s="272"/>
      <c r="C600" s="332" t="s">
        <v>810</v>
      </c>
      <c r="D600" s="333"/>
      <c r="E600" s="273">
        <v>0</v>
      </c>
      <c r="F600" s="274"/>
      <c r="G600" s="275"/>
      <c r="H600" s="276"/>
      <c r="I600" s="270"/>
      <c r="J600" s="277"/>
      <c r="K600" s="270"/>
      <c r="M600" s="271" t="s">
        <v>810</v>
      </c>
      <c r="O600" s="260"/>
    </row>
    <row r="601" spans="1:80" x14ac:dyDescent="0.2">
      <c r="A601" s="269"/>
      <c r="B601" s="272"/>
      <c r="C601" s="332" t="s">
        <v>811</v>
      </c>
      <c r="D601" s="333"/>
      <c r="E601" s="273">
        <v>104.65</v>
      </c>
      <c r="F601" s="274"/>
      <c r="G601" s="275"/>
      <c r="H601" s="276"/>
      <c r="I601" s="270"/>
      <c r="J601" s="277"/>
      <c r="K601" s="270"/>
      <c r="M601" s="271" t="s">
        <v>811</v>
      </c>
      <c r="O601" s="260"/>
    </row>
    <row r="602" spans="1:80" ht="22.5" x14ac:dyDescent="0.2">
      <c r="A602" s="261">
        <v>150</v>
      </c>
      <c r="B602" s="262" t="s">
        <v>812</v>
      </c>
      <c r="C602" s="263" t="s">
        <v>813</v>
      </c>
      <c r="D602" s="264" t="s">
        <v>200</v>
      </c>
      <c r="E602" s="265">
        <v>5.58</v>
      </c>
      <c r="F602" s="265">
        <v>781</v>
      </c>
      <c r="G602" s="266">
        <f>E602*F602</f>
        <v>4357.9800000000005</v>
      </c>
      <c r="H602" s="267">
        <v>1.076E-2</v>
      </c>
      <c r="I602" s="268">
        <f>E602*H602</f>
        <v>6.0040800000000005E-2</v>
      </c>
      <c r="J602" s="267">
        <v>0</v>
      </c>
      <c r="K602" s="268">
        <f>E602*J602</f>
        <v>0</v>
      </c>
      <c r="O602" s="260">
        <v>2</v>
      </c>
      <c r="AA602" s="233">
        <v>1</v>
      </c>
      <c r="AB602" s="233">
        <v>0</v>
      </c>
      <c r="AC602" s="233">
        <v>0</v>
      </c>
      <c r="AZ602" s="233">
        <v>1</v>
      </c>
      <c r="BA602" s="233">
        <f>IF(AZ602=1,G602,0)</f>
        <v>4357.9800000000005</v>
      </c>
      <c r="BB602" s="233">
        <f>IF(AZ602=2,G602,0)</f>
        <v>0</v>
      </c>
      <c r="BC602" s="233">
        <f>IF(AZ602=3,G602,0)</f>
        <v>0</v>
      </c>
      <c r="BD602" s="233">
        <f>IF(AZ602=4,G602,0)</f>
        <v>0</v>
      </c>
      <c r="BE602" s="233">
        <f>IF(AZ602=5,G602,0)</f>
        <v>0</v>
      </c>
      <c r="CA602" s="260">
        <v>1</v>
      </c>
      <c r="CB602" s="260">
        <v>0</v>
      </c>
    </row>
    <row r="603" spans="1:80" x14ac:dyDescent="0.2">
      <c r="A603" s="269"/>
      <c r="B603" s="272"/>
      <c r="C603" s="332" t="s">
        <v>814</v>
      </c>
      <c r="D603" s="333"/>
      <c r="E603" s="273">
        <v>0</v>
      </c>
      <c r="F603" s="274"/>
      <c r="G603" s="275"/>
      <c r="H603" s="276"/>
      <c r="I603" s="270"/>
      <c r="J603" s="277"/>
      <c r="K603" s="270"/>
      <c r="M603" s="271" t="s">
        <v>814</v>
      </c>
      <c r="O603" s="260"/>
    </row>
    <row r="604" spans="1:80" x14ac:dyDescent="0.2">
      <c r="A604" s="269"/>
      <c r="B604" s="272"/>
      <c r="C604" s="332" t="s">
        <v>815</v>
      </c>
      <c r="D604" s="333"/>
      <c r="E604" s="273">
        <v>5.58</v>
      </c>
      <c r="F604" s="274"/>
      <c r="G604" s="275"/>
      <c r="H604" s="276"/>
      <c r="I604" s="270"/>
      <c r="J604" s="277"/>
      <c r="K604" s="270"/>
      <c r="M604" s="271" t="s">
        <v>815</v>
      </c>
      <c r="O604" s="260"/>
    </row>
    <row r="605" spans="1:80" ht="22.5" x14ac:dyDescent="0.2">
      <c r="A605" s="261">
        <v>151</v>
      </c>
      <c r="B605" s="262" t="s">
        <v>816</v>
      </c>
      <c r="C605" s="263" t="s">
        <v>817</v>
      </c>
      <c r="D605" s="264" t="s">
        <v>200</v>
      </c>
      <c r="E605" s="265">
        <v>65.16</v>
      </c>
      <c r="F605" s="265">
        <v>1022</v>
      </c>
      <c r="G605" s="266">
        <f>E605*F605</f>
        <v>66593.51999999999</v>
      </c>
      <c r="H605" s="267">
        <v>1.6039999999999999E-2</v>
      </c>
      <c r="I605" s="268">
        <f>E605*H605</f>
        <v>1.0451663999999998</v>
      </c>
      <c r="J605" s="267">
        <v>0</v>
      </c>
      <c r="K605" s="268">
        <f>E605*J605</f>
        <v>0</v>
      </c>
      <c r="O605" s="260">
        <v>2</v>
      </c>
      <c r="AA605" s="233">
        <v>1</v>
      </c>
      <c r="AB605" s="233">
        <v>1</v>
      </c>
      <c r="AC605" s="233">
        <v>1</v>
      </c>
      <c r="AZ605" s="233">
        <v>1</v>
      </c>
      <c r="BA605" s="233">
        <f>IF(AZ605=1,G605,0)</f>
        <v>66593.51999999999</v>
      </c>
      <c r="BB605" s="233">
        <f>IF(AZ605=2,G605,0)</f>
        <v>0</v>
      </c>
      <c r="BC605" s="233">
        <f>IF(AZ605=3,G605,0)</f>
        <v>0</v>
      </c>
      <c r="BD605" s="233">
        <f>IF(AZ605=4,G605,0)</f>
        <v>0</v>
      </c>
      <c r="BE605" s="233">
        <f>IF(AZ605=5,G605,0)</f>
        <v>0</v>
      </c>
      <c r="CA605" s="260">
        <v>1</v>
      </c>
      <c r="CB605" s="260">
        <v>1</v>
      </c>
    </row>
    <row r="606" spans="1:80" x14ac:dyDescent="0.2">
      <c r="A606" s="269"/>
      <c r="B606" s="272"/>
      <c r="C606" s="332" t="s">
        <v>818</v>
      </c>
      <c r="D606" s="333"/>
      <c r="E606" s="273">
        <v>0</v>
      </c>
      <c r="F606" s="274"/>
      <c r="G606" s="275"/>
      <c r="H606" s="276"/>
      <c r="I606" s="270"/>
      <c r="J606" s="277"/>
      <c r="K606" s="270"/>
      <c r="M606" s="271" t="s">
        <v>818</v>
      </c>
      <c r="O606" s="260"/>
    </row>
    <row r="607" spans="1:80" x14ac:dyDescent="0.2">
      <c r="A607" s="269"/>
      <c r="B607" s="272"/>
      <c r="C607" s="332" t="s">
        <v>819</v>
      </c>
      <c r="D607" s="333"/>
      <c r="E607" s="273">
        <v>65.16</v>
      </c>
      <c r="F607" s="274"/>
      <c r="G607" s="275"/>
      <c r="H607" s="276"/>
      <c r="I607" s="270"/>
      <c r="J607" s="277"/>
      <c r="K607" s="270"/>
      <c r="M607" s="271" t="s">
        <v>819</v>
      </c>
      <c r="O607" s="260"/>
    </row>
    <row r="608" spans="1:80" ht="22.5" x14ac:dyDescent="0.2">
      <c r="A608" s="261">
        <v>152</v>
      </c>
      <c r="B608" s="262" t="s">
        <v>820</v>
      </c>
      <c r="C608" s="263" t="s">
        <v>821</v>
      </c>
      <c r="D608" s="264" t="s">
        <v>200</v>
      </c>
      <c r="E608" s="265">
        <v>3.3359999999999999</v>
      </c>
      <c r="F608" s="265">
        <v>1499</v>
      </c>
      <c r="G608" s="266">
        <f>E608*F608</f>
        <v>5000.6639999999998</v>
      </c>
      <c r="H608" s="267">
        <v>6.2399999999999999E-3</v>
      </c>
      <c r="I608" s="268">
        <f>E608*H608</f>
        <v>2.0816639999999997E-2</v>
      </c>
      <c r="J608" s="267">
        <v>0</v>
      </c>
      <c r="K608" s="268">
        <f>E608*J608</f>
        <v>0</v>
      </c>
      <c r="O608" s="260">
        <v>2</v>
      </c>
      <c r="AA608" s="233">
        <v>1</v>
      </c>
      <c r="AB608" s="233">
        <v>1</v>
      </c>
      <c r="AC608" s="233">
        <v>1</v>
      </c>
      <c r="AZ608" s="233">
        <v>1</v>
      </c>
      <c r="BA608" s="233">
        <f>IF(AZ608=1,G608,0)</f>
        <v>5000.6639999999998</v>
      </c>
      <c r="BB608" s="233">
        <f>IF(AZ608=2,G608,0)</f>
        <v>0</v>
      </c>
      <c r="BC608" s="233">
        <f>IF(AZ608=3,G608,0)</f>
        <v>0</v>
      </c>
      <c r="BD608" s="233">
        <f>IF(AZ608=4,G608,0)</f>
        <v>0</v>
      </c>
      <c r="BE608" s="233">
        <f>IF(AZ608=5,G608,0)</f>
        <v>0</v>
      </c>
      <c r="CA608" s="260">
        <v>1</v>
      </c>
      <c r="CB608" s="260">
        <v>1</v>
      </c>
    </row>
    <row r="609" spans="1:80" x14ac:dyDescent="0.2">
      <c r="A609" s="269"/>
      <c r="B609" s="272"/>
      <c r="C609" s="332" t="s">
        <v>822</v>
      </c>
      <c r="D609" s="333"/>
      <c r="E609" s="273">
        <v>0</v>
      </c>
      <c r="F609" s="274"/>
      <c r="G609" s="275"/>
      <c r="H609" s="276"/>
      <c r="I609" s="270"/>
      <c r="J609" s="277"/>
      <c r="K609" s="270"/>
      <c r="M609" s="271" t="s">
        <v>822</v>
      </c>
      <c r="O609" s="260"/>
    </row>
    <row r="610" spans="1:80" x14ac:dyDescent="0.2">
      <c r="A610" s="269"/>
      <c r="B610" s="272"/>
      <c r="C610" s="332" t="s">
        <v>823</v>
      </c>
      <c r="D610" s="333"/>
      <c r="E610" s="273">
        <v>3.3359999999999999</v>
      </c>
      <c r="F610" s="274"/>
      <c r="G610" s="275"/>
      <c r="H610" s="276"/>
      <c r="I610" s="270"/>
      <c r="J610" s="277"/>
      <c r="K610" s="270"/>
      <c r="M610" s="271" t="s">
        <v>823</v>
      </c>
      <c r="O610" s="260"/>
    </row>
    <row r="611" spans="1:80" ht="22.5" x14ac:dyDescent="0.2">
      <c r="A611" s="261">
        <v>153</v>
      </c>
      <c r="B611" s="262" t="s">
        <v>824</v>
      </c>
      <c r="C611" s="263" t="s">
        <v>825</v>
      </c>
      <c r="D611" s="264" t="s">
        <v>200</v>
      </c>
      <c r="E611" s="265">
        <v>1.71</v>
      </c>
      <c r="F611" s="265">
        <v>1224</v>
      </c>
      <c r="G611" s="266">
        <f>E611*F611</f>
        <v>2093.04</v>
      </c>
      <c r="H611" s="267">
        <v>1.431E-2</v>
      </c>
      <c r="I611" s="268">
        <f>E611*H611</f>
        <v>2.4470099999999998E-2</v>
      </c>
      <c r="J611" s="267">
        <v>0</v>
      </c>
      <c r="K611" s="268">
        <f>E611*J611</f>
        <v>0</v>
      </c>
      <c r="O611" s="260">
        <v>2</v>
      </c>
      <c r="AA611" s="233">
        <v>1</v>
      </c>
      <c r="AB611" s="233">
        <v>1</v>
      </c>
      <c r="AC611" s="233">
        <v>1</v>
      </c>
      <c r="AZ611" s="233">
        <v>1</v>
      </c>
      <c r="BA611" s="233">
        <f>IF(AZ611=1,G611,0)</f>
        <v>2093.04</v>
      </c>
      <c r="BB611" s="233">
        <f>IF(AZ611=2,G611,0)</f>
        <v>0</v>
      </c>
      <c r="BC611" s="233">
        <f>IF(AZ611=3,G611,0)</f>
        <v>0</v>
      </c>
      <c r="BD611" s="233">
        <f>IF(AZ611=4,G611,0)</f>
        <v>0</v>
      </c>
      <c r="BE611" s="233">
        <f>IF(AZ611=5,G611,0)</f>
        <v>0</v>
      </c>
      <c r="CA611" s="260">
        <v>1</v>
      </c>
      <c r="CB611" s="260">
        <v>1</v>
      </c>
    </row>
    <row r="612" spans="1:80" x14ac:dyDescent="0.2">
      <c r="A612" s="269"/>
      <c r="B612" s="272"/>
      <c r="C612" s="332" t="s">
        <v>826</v>
      </c>
      <c r="D612" s="333"/>
      <c r="E612" s="273">
        <v>0</v>
      </c>
      <c r="F612" s="274"/>
      <c r="G612" s="275"/>
      <c r="H612" s="276"/>
      <c r="I612" s="270"/>
      <c r="J612" s="277"/>
      <c r="K612" s="270"/>
      <c r="M612" s="271" t="s">
        <v>826</v>
      </c>
      <c r="O612" s="260"/>
    </row>
    <row r="613" spans="1:80" x14ac:dyDescent="0.2">
      <c r="A613" s="269"/>
      <c r="B613" s="272"/>
      <c r="C613" s="332" t="s">
        <v>827</v>
      </c>
      <c r="D613" s="333"/>
      <c r="E613" s="273">
        <v>1.71</v>
      </c>
      <c r="F613" s="274"/>
      <c r="G613" s="275"/>
      <c r="H613" s="276"/>
      <c r="I613" s="270"/>
      <c r="J613" s="277"/>
      <c r="K613" s="270"/>
      <c r="M613" s="271" t="s">
        <v>827</v>
      </c>
      <c r="O613" s="260"/>
    </row>
    <row r="614" spans="1:80" x14ac:dyDescent="0.2">
      <c r="A614" s="261">
        <v>154</v>
      </c>
      <c r="B614" s="262" t="s">
        <v>828</v>
      </c>
      <c r="C614" s="263" t="s">
        <v>829</v>
      </c>
      <c r="D614" s="264" t="s">
        <v>200</v>
      </c>
      <c r="E614" s="265">
        <v>365.91489999999999</v>
      </c>
      <c r="F614" s="265">
        <v>249</v>
      </c>
      <c r="G614" s="266">
        <f>E614*F614</f>
        <v>91112.810100000002</v>
      </c>
      <c r="H614" s="267">
        <v>4.5929999999999999E-2</v>
      </c>
      <c r="I614" s="268">
        <f>E614*H614</f>
        <v>16.806471357</v>
      </c>
      <c r="J614" s="267">
        <v>0</v>
      </c>
      <c r="K614" s="268">
        <f>E614*J614</f>
        <v>0</v>
      </c>
      <c r="O614" s="260">
        <v>2</v>
      </c>
      <c r="AA614" s="233">
        <v>1</v>
      </c>
      <c r="AB614" s="233">
        <v>1</v>
      </c>
      <c r="AC614" s="233">
        <v>1</v>
      </c>
      <c r="AZ614" s="233">
        <v>1</v>
      </c>
      <c r="BA614" s="233">
        <f>IF(AZ614=1,G614,0)</f>
        <v>91112.810100000002</v>
      </c>
      <c r="BB614" s="233">
        <f>IF(AZ614=2,G614,0)</f>
        <v>0</v>
      </c>
      <c r="BC614" s="233">
        <f>IF(AZ614=3,G614,0)</f>
        <v>0</v>
      </c>
      <c r="BD614" s="233">
        <f>IF(AZ614=4,G614,0)</f>
        <v>0</v>
      </c>
      <c r="BE614" s="233">
        <f>IF(AZ614=5,G614,0)</f>
        <v>0</v>
      </c>
      <c r="CA614" s="260">
        <v>1</v>
      </c>
      <c r="CB614" s="260">
        <v>1</v>
      </c>
    </row>
    <row r="615" spans="1:80" x14ac:dyDescent="0.2">
      <c r="A615" s="269"/>
      <c r="B615" s="272"/>
      <c r="C615" s="332" t="s">
        <v>830</v>
      </c>
      <c r="D615" s="333"/>
      <c r="E615" s="273">
        <v>0</v>
      </c>
      <c r="F615" s="274"/>
      <c r="G615" s="275"/>
      <c r="H615" s="276"/>
      <c r="I615" s="270"/>
      <c r="J615" s="277"/>
      <c r="K615" s="270"/>
      <c r="M615" s="271" t="s">
        <v>830</v>
      </c>
      <c r="O615" s="260"/>
    </row>
    <row r="616" spans="1:80" ht="22.5" x14ac:dyDescent="0.2">
      <c r="A616" s="269"/>
      <c r="B616" s="272"/>
      <c r="C616" s="332" t="s">
        <v>831</v>
      </c>
      <c r="D616" s="333"/>
      <c r="E616" s="273">
        <v>712.37199999999996</v>
      </c>
      <c r="F616" s="274"/>
      <c r="G616" s="275"/>
      <c r="H616" s="276"/>
      <c r="I616" s="270"/>
      <c r="J616" s="277"/>
      <c r="K616" s="270"/>
      <c r="M616" s="271" t="s">
        <v>831</v>
      </c>
      <c r="O616" s="260"/>
    </row>
    <row r="617" spans="1:80" x14ac:dyDescent="0.2">
      <c r="A617" s="269"/>
      <c r="B617" s="272"/>
      <c r="C617" s="332" t="s">
        <v>832</v>
      </c>
      <c r="D617" s="333"/>
      <c r="E617" s="273">
        <v>79.400000000000006</v>
      </c>
      <c r="F617" s="274"/>
      <c r="G617" s="275"/>
      <c r="H617" s="276"/>
      <c r="I617" s="270"/>
      <c r="J617" s="277"/>
      <c r="K617" s="270"/>
      <c r="M617" s="271" t="s">
        <v>832</v>
      </c>
      <c r="O617" s="260"/>
    </row>
    <row r="618" spans="1:80" ht="22.5" x14ac:dyDescent="0.2">
      <c r="A618" s="269"/>
      <c r="B618" s="272"/>
      <c r="C618" s="332" t="s">
        <v>833</v>
      </c>
      <c r="D618" s="333"/>
      <c r="E618" s="273">
        <v>-43.895099999999999</v>
      </c>
      <c r="F618" s="274"/>
      <c r="G618" s="275"/>
      <c r="H618" s="276"/>
      <c r="I618" s="270"/>
      <c r="J618" s="277"/>
      <c r="K618" s="270"/>
      <c r="M618" s="271" t="s">
        <v>833</v>
      </c>
      <c r="O618" s="260"/>
    </row>
    <row r="619" spans="1:80" x14ac:dyDescent="0.2">
      <c r="A619" s="269"/>
      <c r="B619" s="272"/>
      <c r="C619" s="332" t="s">
        <v>834</v>
      </c>
      <c r="D619" s="333"/>
      <c r="E619" s="273">
        <v>-381.96199999999999</v>
      </c>
      <c r="F619" s="274"/>
      <c r="G619" s="275"/>
      <c r="H619" s="276"/>
      <c r="I619" s="270"/>
      <c r="J619" s="277"/>
      <c r="K619" s="270"/>
      <c r="M619" s="298">
        <v>-381962</v>
      </c>
      <c r="O619" s="260"/>
    </row>
    <row r="620" spans="1:80" x14ac:dyDescent="0.2">
      <c r="A620" s="261">
        <v>155</v>
      </c>
      <c r="B620" s="262" t="s">
        <v>835</v>
      </c>
      <c r="C620" s="263" t="s">
        <v>836</v>
      </c>
      <c r="D620" s="264" t="s">
        <v>379</v>
      </c>
      <c r="E620" s="265">
        <v>7</v>
      </c>
      <c r="F620" s="265">
        <v>101</v>
      </c>
      <c r="G620" s="266">
        <f>E620*F620</f>
        <v>707</v>
      </c>
      <c r="H620" s="267">
        <v>2.0000000000000002E-5</v>
      </c>
      <c r="I620" s="268">
        <f>E620*H620</f>
        <v>1.4000000000000001E-4</v>
      </c>
      <c r="J620" s="267">
        <v>0</v>
      </c>
      <c r="K620" s="268">
        <f>E620*J620</f>
        <v>0</v>
      </c>
      <c r="O620" s="260">
        <v>2</v>
      </c>
      <c r="AA620" s="233">
        <v>1</v>
      </c>
      <c r="AB620" s="233">
        <v>1</v>
      </c>
      <c r="AC620" s="233">
        <v>1</v>
      </c>
      <c r="AZ620" s="233">
        <v>1</v>
      </c>
      <c r="BA620" s="233">
        <f>IF(AZ620=1,G620,0)</f>
        <v>707</v>
      </c>
      <c r="BB620" s="233">
        <f>IF(AZ620=2,G620,0)</f>
        <v>0</v>
      </c>
      <c r="BC620" s="233">
        <f>IF(AZ620=3,G620,0)</f>
        <v>0</v>
      </c>
      <c r="BD620" s="233">
        <f>IF(AZ620=4,G620,0)</f>
        <v>0</v>
      </c>
      <c r="BE620" s="233">
        <f>IF(AZ620=5,G620,0)</f>
        <v>0</v>
      </c>
      <c r="CA620" s="260">
        <v>1</v>
      </c>
      <c r="CB620" s="260">
        <v>1</v>
      </c>
    </row>
    <row r="621" spans="1:80" x14ac:dyDescent="0.2">
      <c r="A621" s="269"/>
      <c r="B621" s="272"/>
      <c r="C621" s="332" t="s">
        <v>837</v>
      </c>
      <c r="D621" s="333"/>
      <c r="E621" s="273">
        <v>0</v>
      </c>
      <c r="F621" s="274"/>
      <c r="G621" s="275"/>
      <c r="H621" s="276"/>
      <c r="I621" s="270"/>
      <c r="J621" s="277"/>
      <c r="K621" s="270"/>
      <c r="M621" s="271" t="s">
        <v>837</v>
      </c>
      <c r="O621" s="260"/>
    </row>
    <row r="622" spans="1:80" x14ac:dyDescent="0.2">
      <c r="A622" s="269"/>
      <c r="B622" s="272"/>
      <c r="C622" s="332" t="s">
        <v>838</v>
      </c>
      <c r="D622" s="333"/>
      <c r="E622" s="273">
        <v>7</v>
      </c>
      <c r="F622" s="274"/>
      <c r="G622" s="275"/>
      <c r="H622" s="276"/>
      <c r="I622" s="270"/>
      <c r="J622" s="277"/>
      <c r="K622" s="270"/>
      <c r="M622" s="271" t="s">
        <v>838</v>
      </c>
      <c r="O622" s="260"/>
    </row>
    <row r="623" spans="1:80" ht="22.5" x14ac:dyDescent="0.2">
      <c r="A623" s="261">
        <v>156</v>
      </c>
      <c r="B623" s="262" t="s">
        <v>839</v>
      </c>
      <c r="C623" s="263" t="s">
        <v>840</v>
      </c>
      <c r="D623" s="264" t="s">
        <v>200</v>
      </c>
      <c r="E623" s="265">
        <v>844.98289999999997</v>
      </c>
      <c r="F623" s="265">
        <v>231</v>
      </c>
      <c r="G623" s="266">
        <f>E623*F623</f>
        <v>195191.04989999998</v>
      </c>
      <c r="H623" s="267">
        <v>7.9600000000000001E-3</v>
      </c>
      <c r="I623" s="268">
        <f>E623*H623</f>
        <v>6.7260638840000002</v>
      </c>
      <c r="J623" s="267">
        <v>0</v>
      </c>
      <c r="K623" s="268">
        <f>E623*J623</f>
        <v>0</v>
      </c>
      <c r="O623" s="260">
        <v>2</v>
      </c>
      <c r="AA623" s="233">
        <v>1</v>
      </c>
      <c r="AB623" s="233">
        <v>1</v>
      </c>
      <c r="AC623" s="233">
        <v>1</v>
      </c>
      <c r="AZ623" s="233">
        <v>1</v>
      </c>
      <c r="BA623" s="233">
        <f>IF(AZ623=1,G623,0)</f>
        <v>195191.04989999998</v>
      </c>
      <c r="BB623" s="233">
        <f>IF(AZ623=2,G623,0)</f>
        <v>0</v>
      </c>
      <c r="BC623" s="233">
        <f>IF(AZ623=3,G623,0)</f>
        <v>0</v>
      </c>
      <c r="BD623" s="233">
        <f>IF(AZ623=4,G623,0)</f>
        <v>0</v>
      </c>
      <c r="BE623" s="233">
        <f>IF(AZ623=5,G623,0)</f>
        <v>0</v>
      </c>
      <c r="CA623" s="260">
        <v>1</v>
      </c>
      <c r="CB623" s="260">
        <v>1</v>
      </c>
    </row>
    <row r="624" spans="1:80" x14ac:dyDescent="0.2">
      <c r="A624" s="269"/>
      <c r="B624" s="272"/>
      <c r="C624" s="332" t="s">
        <v>841</v>
      </c>
      <c r="D624" s="333"/>
      <c r="E624" s="273">
        <v>0</v>
      </c>
      <c r="F624" s="274"/>
      <c r="G624" s="275"/>
      <c r="H624" s="276"/>
      <c r="I624" s="270"/>
      <c r="J624" s="277"/>
      <c r="K624" s="270"/>
      <c r="M624" s="271" t="s">
        <v>841</v>
      </c>
      <c r="O624" s="260"/>
    </row>
    <row r="625" spans="1:80" ht="22.5" x14ac:dyDescent="0.2">
      <c r="A625" s="269"/>
      <c r="B625" s="272"/>
      <c r="C625" s="332" t="s">
        <v>831</v>
      </c>
      <c r="D625" s="333"/>
      <c r="E625" s="273">
        <v>712.37199999999996</v>
      </c>
      <c r="F625" s="274"/>
      <c r="G625" s="275"/>
      <c r="H625" s="276"/>
      <c r="I625" s="270"/>
      <c r="J625" s="277"/>
      <c r="K625" s="270"/>
      <c r="M625" s="271" t="s">
        <v>831</v>
      </c>
      <c r="O625" s="260"/>
    </row>
    <row r="626" spans="1:80" x14ac:dyDescent="0.2">
      <c r="A626" s="269"/>
      <c r="B626" s="272"/>
      <c r="C626" s="332" t="s">
        <v>832</v>
      </c>
      <c r="D626" s="333"/>
      <c r="E626" s="273">
        <v>79.400000000000006</v>
      </c>
      <c r="F626" s="274"/>
      <c r="G626" s="275"/>
      <c r="H626" s="276"/>
      <c r="I626" s="270"/>
      <c r="J626" s="277"/>
      <c r="K626" s="270"/>
      <c r="M626" s="271" t="s">
        <v>832</v>
      </c>
      <c r="O626" s="260"/>
    </row>
    <row r="627" spans="1:80" ht="22.5" x14ac:dyDescent="0.2">
      <c r="A627" s="269"/>
      <c r="B627" s="272"/>
      <c r="C627" s="332" t="s">
        <v>833</v>
      </c>
      <c r="D627" s="333"/>
      <c r="E627" s="273">
        <v>-43.895099999999999</v>
      </c>
      <c r="F627" s="274"/>
      <c r="G627" s="275"/>
      <c r="H627" s="276"/>
      <c r="I627" s="270"/>
      <c r="J627" s="277"/>
      <c r="K627" s="270"/>
      <c r="M627" s="271" t="s">
        <v>833</v>
      </c>
      <c r="O627" s="260"/>
    </row>
    <row r="628" spans="1:80" x14ac:dyDescent="0.2">
      <c r="A628" s="269"/>
      <c r="B628" s="272"/>
      <c r="C628" s="332" t="s">
        <v>842</v>
      </c>
      <c r="D628" s="333"/>
      <c r="E628" s="273">
        <v>0</v>
      </c>
      <c r="F628" s="274"/>
      <c r="G628" s="275"/>
      <c r="H628" s="276"/>
      <c r="I628" s="270"/>
      <c r="J628" s="277"/>
      <c r="K628" s="270"/>
      <c r="M628" s="271" t="s">
        <v>842</v>
      </c>
      <c r="O628" s="260"/>
    </row>
    <row r="629" spans="1:80" ht="22.5" x14ac:dyDescent="0.2">
      <c r="A629" s="269"/>
      <c r="B629" s="272"/>
      <c r="C629" s="332" t="s">
        <v>801</v>
      </c>
      <c r="D629" s="333"/>
      <c r="E629" s="273">
        <v>16.239999999999998</v>
      </c>
      <c r="F629" s="274"/>
      <c r="G629" s="275"/>
      <c r="H629" s="276"/>
      <c r="I629" s="270"/>
      <c r="J629" s="277"/>
      <c r="K629" s="270"/>
      <c r="M629" s="271" t="s">
        <v>801</v>
      </c>
      <c r="O629" s="260"/>
    </row>
    <row r="630" spans="1:80" x14ac:dyDescent="0.2">
      <c r="A630" s="269"/>
      <c r="B630" s="272"/>
      <c r="C630" s="332" t="s">
        <v>802</v>
      </c>
      <c r="D630" s="333"/>
      <c r="E630" s="273">
        <v>3.78</v>
      </c>
      <c r="F630" s="274"/>
      <c r="G630" s="275"/>
      <c r="H630" s="276"/>
      <c r="I630" s="270"/>
      <c r="J630" s="277"/>
      <c r="K630" s="270"/>
      <c r="M630" s="271" t="s">
        <v>802</v>
      </c>
      <c r="O630" s="260"/>
    </row>
    <row r="631" spans="1:80" x14ac:dyDescent="0.2">
      <c r="A631" s="269"/>
      <c r="B631" s="272"/>
      <c r="C631" s="332" t="s">
        <v>843</v>
      </c>
      <c r="D631" s="333"/>
      <c r="E631" s="273">
        <v>0</v>
      </c>
      <c r="F631" s="274"/>
      <c r="G631" s="275"/>
      <c r="H631" s="276"/>
      <c r="I631" s="270"/>
      <c r="J631" s="277"/>
      <c r="K631" s="270"/>
      <c r="M631" s="271" t="s">
        <v>843</v>
      </c>
      <c r="O631" s="260"/>
    </row>
    <row r="632" spans="1:80" x14ac:dyDescent="0.2">
      <c r="A632" s="269"/>
      <c r="B632" s="272"/>
      <c r="C632" s="332" t="s">
        <v>844</v>
      </c>
      <c r="D632" s="333"/>
      <c r="E632" s="273">
        <v>74.075999999999993</v>
      </c>
      <c r="F632" s="274"/>
      <c r="G632" s="275"/>
      <c r="H632" s="276"/>
      <c r="I632" s="270"/>
      <c r="J632" s="277"/>
      <c r="K632" s="270"/>
      <c r="M632" s="271" t="s">
        <v>844</v>
      </c>
      <c r="O632" s="260"/>
    </row>
    <row r="633" spans="1:80" x14ac:dyDescent="0.2">
      <c r="A633" s="269"/>
      <c r="B633" s="272"/>
      <c r="C633" s="332" t="s">
        <v>837</v>
      </c>
      <c r="D633" s="333"/>
      <c r="E633" s="273">
        <v>0</v>
      </c>
      <c r="F633" s="274"/>
      <c r="G633" s="275"/>
      <c r="H633" s="276"/>
      <c r="I633" s="270"/>
      <c r="J633" s="277"/>
      <c r="K633" s="270"/>
      <c r="M633" s="271" t="s">
        <v>837</v>
      </c>
      <c r="O633" s="260"/>
    </row>
    <row r="634" spans="1:80" x14ac:dyDescent="0.2">
      <c r="A634" s="269"/>
      <c r="B634" s="272"/>
      <c r="C634" s="332" t="s">
        <v>845</v>
      </c>
      <c r="D634" s="333"/>
      <c r="E634" s="273">
        <v>3.01</v>
      </c>
      <c r="F634" s="274"/>
      <c r="G634" s="275"/>
      <c r="H634" s="276"/>
      <c r="I634" s="270"/>
      <c r="J634" s="277"/>
      <c r="K634" s="270"/>
      <c r="M634" s="271" t="s">
        <v>845</v>
      </c>
      <c r="O634" s="260"/>
    </row>
    <row r="635" spans="1:80" ht="22.5" x14ac:dyDescent="0.2">
      <c r="A635" s="261">
        <v>157</v>
      </c>
      <c r="B635" s="262" t="s">
        <v>846</v>
      </c>
      <c r="C635" s="263" t="s">
        <v>847</v>
      </c>
      <c r="D635" s="264" t="s">
        <v>200</v>
      </c>
      <c r="E635" s="265">
        <v>912.88589999999999</v>
      </c>
      <c r="F635" s="265">
        <v>289</v>
      </c>
      <c r="G635" s="266">
        <f>E635*F635</f>
        <v>263824.02509999997</v>
      </c>
      <c r="H635" s="267">
        <v>7.2000000000000005E-4</v>
      </c>
      <c r="I635" s="268">
        <f>E635*H635</f>
        <v>0.657277848</v>
      </c>
      <c r="J635" s="267">
        <v>0</v>
      </c>
      <c r="K635" s="268">
        <f>E635*J635</f>
        <v>0</v>
      </c>
      <c r="O635" s="260">
        <v>2</v>
      </c>
      <c r="AA635" s="233">
        <v>1</v>
      </c>
      <c r="AB635" s="233">
        <v>1</v>
      </c>
      <c r="AC635" s="233">
        <v>1</v>
      </c>
      <c r="AZ635" s="233">
        <v>1</v>
      </c>
      <c r="BA635" s="233">
        <f>IF(AZ635=1,G635,0)</f>
        <v>263824.02509999997</v>
      </c>
      <c r="BB635" s="233">
        <f>IF(AZ635=2,G635,0)</f>
        <v>0</v>
      </c>
      <c r="BC635" s="233">
        <f>IF(AZ635=3,G635,0)</f>
        <v>0</v>
      </c>
      <c r="BD635" s="233">
        <f>IF(AZ635=4,G635,0)</f>
        <v>0</v>
      </c>
      <c r="BE635" s="233">
        <f>IF(AZ635=5,G635,0)</f>
        <v>0</v>
      </c>
      <c r="CA635" s="260">
        <v>1</v>
      </c>
      <c r="CB635" s="260">
        <v>1</v>
      </c>
    </row>
    <row r="636" spans="1:80" x14ac:dyDescent="0.2">
      <c r="A636" s="269"/>
      <c r="B636" s="272"/>
      <c r="C636" s="332" t="s">
        <v>848</v>
      </c>
      <c r="D636" s="333"/>
      <c r="E636" s="273">
        <v>0</v>
      </c>
      <c r="F636" s="274"/>
      <c r="G636" s="275"/>
      <c r="H636" s="276"/>
      <c r="I636" s="270"/>
      <c r="J636" s="277"/>
      <c r="K636" s="270"/>
      <c r="M636" s="271" t="s">
        <v>848</v>
      </c>
      <c r="O636" s="260"/>
    </row>
    <row r="637" spans="1:80" ht="22.5" x14ac:dyDescent="0.2">
      <c r="A637" s="269"/>
      <c r="B637" s="272"/>
      <c r="C637" s="332" t="s">
        <v>831</v>
      </c>
      <c r="D637" s="333"/>
      <c r="E637" s="273">
        <v>712.37199999999996</v>
      </c>
      <c r="F637" s="274"/>
      <c r="G637" s="275"/>
      <c r="H637" s="276"/>
      <c r="I637" s="270"/>
      <c r="J637" s="277"/>
      <c r="K637" s="270"/>
      <c r="M637" s="271" t="s">
        <v>831</v>
      </c>
      <c r="O637" s="260"/>
    </row>
    <row r="638" spans="1:80" x14ac:dyDescent="0.2">
      <c r="A638" s="269"/>
      <c r="B638" s="272"/>
      <c r="C638" s="332" t="s">
        <v>832</v>
      </c>
      <c r="D638" s="333"/>
      <c r="E638" s="273">
        <v>79.400000000000006</v>
      </c>
      <c r="F638" s="274"/>
      <c r="G638" s="275"/>
      <c r="H638" s="276"/>
      <c r="I638" s="270"/>
      <c r="J638" s="277"/>
      <c r="K638" s="270"/>
      <c r="M638" s="271" t="s">
        <v>832</v>
      </c>
      <c r="O638" s="260"/>
    </row>
    <row r="639" spans="1:80" ht="22.5" x14ac:dyDescent="0.2">
      <c r="A639" s="269"/>
      <c r="B639" s="272"/>
      <c r="C639" s="332" t="s">
        <v>833</v>
      </c>
      <c r="D639" s="333"/>
      <c r="E639" s="273">
        <v>-43.895099999999999</v>
      </c>
      <c r="F639" s="274"/>
      <c r="G639" s="275"/>
      <c r="H639" s="276"/>
      <c r="I639" s="270"/>
      <c r="J639" s="277"/>
      <c r="K639" s="270"/>
      <c r="M639" s="271" t="s">
        <v>833</v>
      </c>
      <c r="O639" s="260"/>
    </row>
    <row r="640" spans="1:80" x14ac:dyDescent="0.2">
      <c r="A640" s="269"/>
      <c r="B640" s="272"/>
      <c r="C640" s="332" t="s">
        <v>849</v>
      </c>
      <c r="D640" s="333"/>
      <c r="E640" s="273">
        <v>0</v>
      </c>
      <c r="F640" s="274"/>
      <c r="G640" s="275"/>
      <c r="H640" s="276"/>
      <c r="I640" s="270"/>
      <c r="J640" s="277"/>
      <c r="K640" s="270"/>
      <c r="M640" s="271" t="s">
        <v>849</v>
      </c>
      <c r="O640" s="260"/>
    </row>
    <row r="641" spans="1:80" ht="22.5" x14ac:dyDescent="0.2">
      <c r="A641" s="269"/>
      <c r="B641" s="272"/>
      <c r="C641" s="332" t="s">
        <v>801</v>
      </c>
      <c r="D641" s="333"/>
      <c r="E641" s="273">
        <v>16.239999999999998</v>
      </c>
      <c r="F641" s="274"/>
      <c r="G641" s="275"/>
      <c r="H641" s="276"/>
      <c r="I641" s="270"/>
      <c r="J641" s="277"/>
      <c r="K641" s="270"/>
      <c r="M641" s="271" t="s">
        <v>801</v>
      </c>
      <c r="O641" s="260"/>
    </row>
    <row r="642" spans="1:80" x14ac:dyDescent="0.2">
      <c r="A642" s="269"/>
      <c r="B642" s="272"/>
      <c r="C642" s="332" t="s">
        <v>802</v>
      </c>
      <c r="D642" s="333"/>
      <c r="E642" s="273">
        <v>3.78</v>
      </c>
      <c r="F642" s="274"/>
      <c r="G642" s="275"/>
      <c r="H642" s="276"/>
      <c r="I642" s="270"/>
      <c r="J642" s="277"/>
      <c r="K642" s="270"/>
      <c r="M642" s="271" t="s">
        <v>802</v>
      </c>
      <c r="O642" s="260"/>
    </row>
    <row r="643" spans="1:80" x14ac:dyDescent="0.2">
      <c r="A643" s="269"/>
      <c r="B643" s="272"/>
      <c r="C643" s="332" t="s">
        <v>850</v>
      </c>
      <c r="D643" s="333"/>
      <c r="E643" s="273">
        <v>0</v>
      </c>
      <c r="F643" s="274"/>
      <c r="G643" s="275"/>
      <c r="H643" s="276"/>
      <c r="I643" s="270"/>
      <c r="J643" s="277"/>
      <c r="K643" s="270"/>
      <c r="M643" s="271" t="s">
        <v>850</v>
      </c>
      <c r="O643" s="260"/>
    </row>
    <row r="644" spans="1:80" x14ac:dyDescent="0.2">
      <c r="A644" s="269"/>
      <c r="B644" s="272"/>
      <c r="C644" s="332" t="s">
        <v>844</v>
      </c>
      <c r="D644" s="333"/>
      <c r="E644" s="273">
        <v>74.075999999999993</v>
      </c>
      <c r="F644" s="274"/>
      <c r="G644" s="275"/>
      <c r="H644" s="276"/>
      <c r="I644" s="270"/>
      <c r="J644" s="277"/>
      <c r="K644" s="270"/>
      <c r="M644" s="271" t="s">
        <v>844</v>
      </c>
      <c r="O644" s="260"/>
    </row>
    <row r="645" spans="1:80" x14ac:dyDescent="0.2">
      <c r="A645" s="269"/>
      <c r="B645" s="272"/>
      <c r="C645" s="332" t="s">
        <v>851</v>
      </c>
      <c r="D645" s="333"/>
      <c r="E645" s="273">
        <v>0</v>
      </c>
      <c r="F645" s="274"/>
      <c r="G645" s="275"/>
      <c r="H645" s="276"/>
      <c r="I645" s="270"/>
      <c r="J645" s="277"/>
      <c r="K645" s="270"/>
      <c r="M645" s="271" t="s">
        <v>851</v>
      </c>
      <c r="O645" s="260"/>
    </row>
    <row r="646" spans="1:80" x14ac:dyDescent="0.2">
      <c r="A646" s="269"/>
      <c r="B646" s="272"/>
      <c r="C646" s="332" t="s">
        <v>845</v>
      </c>
      <c r="D646" s="333"/>
      <c r="E646" s="273">
        <v>3.01</v>
      </c>
      <c r="F646" s="274"/>
      <c r="G646" s="275"/>
      <c r="H646" s="276"/>
      <c r="I646" s="270"/>
      <c r="J646" s="277"/>
      <c r="K646" s="270"/>
      <c r="M646" s="271" t="s">
        <v>845</v>
      </c>
      <c r="O646" s="260"/>
    </row>
    <row r="647" spans="1:80" x14ac:dyDescent="0.2">
      <c r="A647" s="269"/>
      <c r="B647" s="272"/>
      <c r="C647" s="332" t="s">
        <v>852</v>
      </c>
      <c r="D647" s="333"/>
      <c r="E647" s="273">
        <v>0</v>
      </c>
      <c r="F647" s="274"/>
      <c r="G647" s="275"/>
      <c r="H647" s="276"/>
      <c r="I647" s="270"/>
      <c r="J647" s="277"/>
      <c r="K647" s="270"/>
      <c r="M647" s="271" t="s">
        <v>852</v>
      </c>
      <c r="O647" s="260"/>
    </row>
    <row r="648" spans="1:80" x14ac:dyDescent="0.2">
      <c r="A648" s="269"/>
      <c r="B648" s="272"/>
      <c r="C648" s="332" t="s">
        <v>853</v>
      </c>
      <c r="D648" s="333"/>
      <c r="E648" s="273">
        <v>67.903000000000006</v>
      </c>
      <c r="F648" s="274"/>
      <c r="G648" s="275"/>
      <c r="H648" s="276"/>
      <c r="I648" s="270"/>
      <c r="J648" s="277"/>
      <c r="K648" s="270"/>
      <c r="M648" s="271" t="s">
        <v>853</v>
      </c>
      <c r="O648" s="260"/>
    </row>
    <row r="649" spans="1:80" ht="22.5" x14ac:dyDescent="0.2">
      <c r="A649" s="261">
        <v>158</v>
      </c>
      <c r="B649" s="262" t="s">
        <v>854</v>
      </c>
      <c r="C649" s="263" t="s">
        <v>774</v>
      </c>
      <c r="D649" s="264" t="s">
        <v>200</v>
      </c>
      <c r="E649" s="265">
        <v>3.01</v>
      </c>
      <c r="F649" s="265">
        <v>231</v>
      </c>
      <c r="G649" s="266">
        <f>E649*F649</f>
        <v>695.31</v>
      </c>
      <c r="H649" s="267">
        <v>3.6700000000000001E-3</v>
      </c>
      <c r="I649" s="268">
        <f>E649*H649</f>
        <v>1.10467E-2</v>
      </c>
      <c r="J649" s="267">
        <v>0</v>
      </c>
      <c r="K649" s="268">
        <f>E649*J649</f>
        <v>0</v>
      </c>
      <c r="O649" s="260">
        <v>2</v>
      </c>
      <c r="AA649" s="233">
        <v>1</v>
      </c>
      <c r="AB649" s="233">
        <v>1</v>
      </c>
      <c r="AC649" s="233">
        <v>1</v>
      </c>
      <c r="AZ649" s="233">
        <v>1</v>
      </c>
      <c r="BA649" s="233">
        <f>IF(AZ649=1,G649,0)</f>
        <v>695.31</v>
      </c>
      <c r="BB649" s="233">
        <f>IF(AZ649=2,G649,0)</f>
        <v>0</v>
      </c>
      <c r="BC649" s="233">
        <f>IF(AZ649=3,G649,0)</f>
        <v>0</v>
      </c>
      <c r="BD649" s="233">
        <f>IF(AZ649=4,G649,0)</f>
        <v>0</v>
      </c>
      <c r="BE649" s="233">
        <f>IF(AZ649=5,G649,0)</f>
        <v>0</v>
      </c>
      <c r="CA649" s="260">
        <v>1</v>
      </c>
      <c r="CB649" s="260">
        <v>1</v>
      </c>
    </row>
    <row r="650" spans="1:80" x14ac:dyDescent="0.2">
      <c r="A650" s="269"/>
      <c r="B650" s="272"/>
      <c r="C650" s="332" t="s">
        <v>837</v>
      </c>
      <c r="D650" s="333"/>
      <c r="E650" s="273">
        <v>0</v>
      </c>
      <c r="F650" s="274"/>
      <c r="G650" s="275"/>
      <c r="H650" s="276"/>
      <c r="I650" s="270"/>
      <c r="J650" s="277"/>
      <c r="K650" s="270"/>
      <c r="M650" s="271" t="s">
        <v>837</v>
      </c>
      <c r="O650" s="260"/>
    </row>
    <row r="651" spans="1:80" x14ac:dyDescent="0.2">
      <c r="A651" s="269"/>
      <c r="B651" s="272"/>
      <c r="C651" s="332" t="s">
        <v>845</v>
      </c>
      <c r="D651" s="333"/>
      <c r="E651" s="273">
        <v>3.01</v>
      </c>
      <c r="F651" s="274"/>
      <c r="G651" s="275"/>
      <c r="H651" s="276"/>
      <c r="I651" s="270"/>
      <c r="J651" s="277"/>
      <c r="K651" s="270"/>
      <c r="M651" s="271" t="s">
        <v>845</v>
      </c>
      <c r="O651" s="260"/>
    </row>
    <row r="652" spans="1:80" ht="22.5" x14ac:dyDescent="0.2">
      <c r="A652" s="261">
        <v>159</v>
      </c>
      <c r="B652" s="262" t="s">
        <v>855</v>
      </c>
      <c r="C652" s="263" t="s">
        <v>856</v>
      </c>
      <c r="D652" s="264" t="s">
        <v>200</v>
      </c>
      <c r="E652" s="265">
        <v>62.185000000000002</v>
      </c>
      <c r="F652" s="265">
        <v>220</v>
      </c>
      <c r="G652" s="266">
        <f>E652*F652</f>
        <v>13680.7</v>
      </c>
      <c r="H652" s="267">
        <v>1.9000000000000001E-4</v>
      </c>
      <c r="I652" s="268">
        <f>E652*H652</f>
        <v>1.1815150000000002E-2</v>
      </c>
      <c r="J652" s="267">
        <v>0</v>
      </c>
      <c r="K652" s="268">
        <f>E652*J652</f>
        <v>0</v>
      </c>
      <c r="O652" s="260">
        <v>2</v>
      </c>
      <c r="AA652" s="233">
        <v>1</v>
      </c>
      <c r="AB652" s="233">
        <v>1</v>
      </c>
      <c r="AC652" s="233">
        <v>1</v>
      </c>
      <c r="AZ652" s="233">
        <v>1</v>
      </c>
      <c r="BA652" s="233">
        <f>IF(AZ652=1,G652,0)</f>
        <v>13680.7</v>
      </c>
      <c r="BB652" s="233">
        <f>IF(AZ652=2,G652,0)</f>
        <v>0</v>
      </c>
      <c r="BC652" s="233">
        <f>IF(AZ652=3,G652,0)</f>
        <v>0</v>
      </c>
      <c r="BD652" s="233">
        <f>IF(AZ652=4,G652,0)</f>
        <v>0</v>
      </c>
      <c r="BE652" s="233">
        <f>IF(AZ652=5,G652,0)</f>
        <v>0</v>
      </c>
      <c r="CA652" s="260">
        <v>1</v>
      </c>
      <c r="CB652" s="260">
        <v>1</v>
      </c>
    </row>
    <row r="653" spans="1:80" x14ac:dyDescent="0.2">
      <c r="A653" s="269"/>
      <c r="B653" s="272"/>
      <c r="C653" s="332" t="s">
        <v>857</v>
      </c>
      <c r="D653" s="333"/>
      <c r="E653" s="273">
        <v>0</v>
      </c>
      <c r="F653" s="274"/>
      <c r="G653" s="275"/>
      <c r="H653" s="276"/>
      <c r="I653" s="270"/>
      <c r="J653" s="277"/>
      <c r="K653" s="270"/>
      <c r="M653" s="271" t="s">
        <v>857</v>
      </c>
      <c r="O653" s="260"/>
    </row>
    <row r="654" spans="1:80" ht="22.5" x14ac:dyDescent="0.2">
      <c r="A654" s="269"/>
      <c r="B654" s="272"/>
      <c r="C654" s="332" t="s">
        <v>858</v>
      </c>
      <c r="D654" s="333"/>
      <c r="E654" s="273">
        <v>62.185000000000002</v>
      </c>
      <c r="F654" s="274"/>
      <c r="G654" s="275"/>
      <c r="H654" s="276"/>
      <c r="I654" s="270"/>
      <c r="J654" s="277"/>
      <c r="K654" s="270"/>
      <c r="M654" s="271" t="s">
        <v>858</v>
      </c>
      <c r="O654" s="260"/>
    </row>
    <row r="655" spans="1:80" x14ac:dyDescent="0.2">
      <c r="A655" s="261">
        <v>160</v>
      </c>
      <c r="B655" s="262" t="s">
        <v>859</v>
      </c>
      <c r="C655" s="263" t="s">
        <v>860</v>
      </c>
      <c r="D655" s="264" t="s">
        <v>200</v>
      </c>
      <c r="E655" s="265">
        <v>844.98289999999997</v>
      </c>
      <c r="F655" s="265">
        <v>43</v>
      </c>
      <c r="G655" s="266">
        <f>E655*F655</f>
        <v>36334.2647</v>
      </c>
      <c r="H655" s="267">
        <v>1.6000000000000001E-4</v>
      </c>
      <c r="I655" s="268">
        <f>E655*H655</f>
        <v>0.13519726400000001</v>
      </c>
      <c r="J655" s="267">
        <v>0</v>
      </c>
      <c r="K655" s="268">
        <f>E655*J655</f>
        <v>0</v>
      </c>
      <c r="O655" s="260">
        <v>2</v>
      </c>
      <c r="AA655" s="233">
        <v>1</v>
      </c>
      <c r="AB655" s="233">
        <v>7</v>
      </c>
      <c r="AC655" s="233">
        <v>7</v>
      </c>
      <c r="AZ655" s="233">
        <v>1</v>
      </c>
      <c r="BA655" s="233">
        <f>IF(AZ655=1,G655,0)</f>
        <v>36334.2647</v>
      </c>
      <c r="BB655" s="233">
        <f>IF(AZ655=2,G655,0)</f>
        <v>0</v>
      </c>
      <c r="BC655" s="233">
        <f>IF(AZ655=3,G655,0)</f>
        <v>0</v>
      </c>
      <c r="BD655" s="233">
        <f>IF(AZ655=4,G655,0)</f>
        <v>0</v>
      </c>
      <c r="BE655" s="233">
        <f>IF(AZ655=5,G655,0)</f>
        <v>0</v>
      </c>
      <c r="CA655" s="260">
        <v>1</v>
      </c>
      <c r="CB655" s="260">
        <v>7</v>
      </c>
    </row>
    <row r="656" spans="1:80" x14ac:dyDescent="0.2">
      <c r="A656" s="269"/>
      <c r="B656" s="272"/>
      <c r="C656" s="332" t="s">
        <v>861</v>
      </c>
      <c r="D656" s="333"/>
      <c r="E656" s="273">
        <v>0</v>
      </c>
      <c r="F656" s="274"/>
      <c r="G656" s="275"/>
      <c r="H656" s="276"/>
      <c r="I656" s="270"/>
      <c r="J656" s="277"/>
      <c r="K656" s="270"/>
      <c r="M656" s="271" t="s">
        <v>861</v>
      </c>
      <c r="O656" s="260"/>
    </row>
    <row r="657" spans="1:80" ht="22.5" x14ac:dyDescent="0.2">
      <c r="A657" s="269"/>
      <c r="B657" s="272"/>
      <c r="C657" s="332" t="s">
        <v>831</v>
      </c>
      <c r="D657" s="333"/>
      <c r="E657" s="273">
        <v>712.37199999999996</v>
      </c>
      <c r="F657" s="274"/>
      <c r="G657" s="275"/>
      <c r="H657" s="276"/>
      <c r="I657" s="270"/>
      <c r="J657" s="277"/>
      <c r="K657" s="270"/>
      <c r="M657" s="271" t="s">
        <v>831</v>
      </c>
      <c r="O657" s="260"/>
    </row>
    <row r="658" spans="1:80" x14ac:dyDescent="0.2">
      <c r="A658" s="269"/>
      <c r="B658" s="272"/>
      <c r="C658" s="332" t="s">
        <v>832</v>
      </c>
      <c r="D658" s="333"/>
      <c r="E658" s="273">
        <v>79.400000000000006</v>
      </c>
      <c r="F658" s="274"/>
      <c r="G658" s="275"/>
      <c r="H658" s="276"/>
      <c r="I658" s="270"/>
      <c r="J658" s="277"/>
      <c r="K658" s="270"/>
      <c r="M658" s="271" t="s">
        <v>832</v>
      </c>
      <c r="O658" s="260"/>
    </row>
    <row r="659" spans="1:80" ht="22.5" x14ac:dyDescent="0.2">
      <c r="A659" s="269"/>
      <c r="B659" s="272"/>
      <c r="C659" s="332" t="s">
        <v>833</v>
      </c>
      <c r="D659" s="333"/>
      <c r="E659" s="273">
        <v>-43.895099999999999</v>
      </c>
      <c r="F659" s="274"/>
      <c r="G659" s="275"/>
      <c r="H659" s="276"/>
      <c r="I659" s="270"/>
      <c r="J659" s="277"/>
      <c r="K659" s="270"/>
      <c r="M659" s="271" t="s">
        <v>833</v>
      </c>
      <c r="O659" s="260"/>
    </row>
    <row r="660" spans="1:80" x14ac:dyDescent="0.2">
      <c r="A660" s="269"/>
      <c r="B660" s="272"/>
      <c r="C660" s="332" t="s">
        <v>862</v>
      </c>
      <c r="D660" s="333"/>
      <c r="E660" s="273">
        <v>0</v>
      </c>
      <c r="F660" s="274"/>
      <c r="G660" s="275"/>
      <c r="H660" s="276"/>
      <c r="I660" s="270"/>
      <c r="J660" s="277"/>
      <c r="K660" s="270"/>
      <c r="M660" s="271" t="s">
        <v>862</v>
      </c>
      <c r="O660" s="260"/>
    </row>
    <row r="661" spans="1:80" ht="22.5" x14ac:dyDescent="0.2">
      <c r="A661" s="269"/>
      <c r="B661" s="272"/>
      <c r="C661" s="332" t="s">
        <v>801</v>
      </c>
      <c r="D661" s="333"/>
      <c r="E661" s="273">
        <v>16.239999999999998</v>
      </c>
      <c r="F661" s="274"/>
      <c r="G661" s="275"/>
      <c r="H661" s="276"/>
      <c r="I661" s="270"/>
      <c r="J661" s="277"/>
      <c r="K661" s="270"/>
      <c r="M661" s="271" t="s">
        <v>801</v>
      </c>
      <c r="O661" s="260"/>
    </row>
    <row r="662" spans="1:80" x14ac:dyDescent="0.2">
      <c r="A662" s="269"/>
      <c r="B662" s="272"/>
      <c r="C662" s="332" t="s">
        <v>802</v>
      </c>
      <c r="D662" s="333"/>
      <c r="E662" s="273">
        <v>3.78</v>
      </c>
      <c r="F662" s="274"/>
      <c r="G662" s="275"/>
      <c r="H662" s="276"/>
      <c r="I662" s="270"/>
      <c r="J662" s="277"/>
      <c r="K662" s="270"/>
      <c r="M662" s="271" t="s">
        <v>802</v>
      </c>
      <c r="O662" s="260"/>
    </row>
    <row r="663" spans="1:80" x14ac:dyDescent="0.2">
      <c r="A663" s="269"/>
      <c r="B663" s="272"/>
      <c r="C663" s="332" t="s">
        <v>863</v>
      </c>
      <c r="D663" s="333"/>
      <c r="E663" s="273">
        <v>0</v>
      </c>
      <c r="F663" s="274"/>
      <c r="G663" s="275"/>
      <c r="H663" s="276"/>
      <c r="I663" s="270"/>
      <c r="J663" s="277"/>
      <c r="K663" s="270"/>
      <c r="M663" s="271" t="s">
        <v>863</v>
      </c>
      <c r="O663" s="260"/>
    </row>
    <row r="664" spans="1:80" x14ac:dyDescent="0.2">
      <c r="A664" s="269"/>
      <c r="B664" s="272"/>
      <c r="C664" s="332" t="s">
        <v>844</v>
      </c>
      <c r="D664" s="333"/>
      <c r="E664" s="273">
        <v>74.075999999999993</v>
      </c>
      <c r="F664" s="274"/>
      <c r="G664" s="275"/>
      <c r="H664" s="276"/>
      <c r="I664" s="270"/>
      <c r="J664" s="277"/>
      <c r="K664" s="270"/>
      <c r="M664" s="271" t="s">
        <v>844</v>
      </c>
      <c r="O664" s="260"/>
    </row>
    <row r="665" spans="1:80" x14ac:dyDescent="0.2">
      <c r="A665" s="269"/>
      <c r="B665" s="272"/>
      <c r="C665" s="332" t="s">
        <v>864</v>
      </c>
      <c r="D665" s="333"/>
      <c r="E665" s="273">
        <v>0</v>
      </c>
      <c r="F665" s="274"/>
      <c r="G665" s="275"/>
      <c r="H665" s="276"/>
      <c r="I665" s="270"/>
      <c r="J665" s="277"/>
      <c r="K665" s="270"/>
      <c r="M665" s="271" t="s">
        <v>864</v>
      </c>
      <c r="O665" s="260"/>
    </row>
    <row r="666" spans="1:80" x14ac:dyDescent="0.2">
      <c r="A666" s="269"/>
      <c r="B666" s="272"/>
      <c r="C666" s="332" t="s">
        <v>845</v>
      </c>
      <c r="D666" s="333"/>
      <c r="E666" s="273">
        <v>3.01</v>
      </c>
      <c r="F666" s="274"/>
      <c r="G666" s="275"/>
      <c r="H666" s="276"/>
      <c r="I666" s="270"/>
      <c r="J666" s="277"/>
      <c r="K666" s="270"/>
      <c r="M666" s="271" t="s">
        <v>845</v>
      </c>
      <c r="O666" s="260"/>
    </row>
    <row r="667" spans="1:80" x14ac:dyDescent="0.2">
      <c r="A667" s="261">
        <v>161</v>
      </c>
      <c r="B667" s="262" t="s">
        <v>865</v>
      </c>
      <c r="C667" s="263" t="s">
        <v>866</v>
      </c>
      <c r="D667" s="264" t="s">
        <v>379</v>
      </c>
      <c r="E667" s="265">
        <v>36.200000000000003</v>
      </c>
      <c r="F667" s="265">
        <v>1211</v>
      </c>
      <c r="G667" s="266">
        <f>E667*F667</f>
        <v>43838.200000000004</v>
      </c>
      <c r="H667" s="267">
        <v>0</v>
      </c>
      <c r="I667" s="268">
        <f>E667*H667</f>
        <v>0</v>
      </c>
      <c r="J667" s="267"/>
      <c r="K667" s="268">
        <f>E667*J667</f>
        <v>0</v>
      </c>
      <c r="O667" s="260">
        <v>2</v>
      </c>
      <c r="AA667" s="233">
        <v>12</v>
      </c>
      <c r="AB667" s="233">
        <v>0</v>
      </c>
      <c r="AC667" s="233">
        <v>380</v>
      </c>
      <c r="AZ667" s="233">
        <v>1</v>
      </c>
      <c r="BA667" s="233">
        <f>IF(AZ667=1,G667,0)</f>
        <v>43838.200000000004</v>
      </c>
      <c r="BB667" s="233">
        <f>IF(AZ667=2,G667,0)</f>
        <v>0</v>
      </c>
      <c r="BC667" s="233">
        <f>IF(AZ667=3,G667,0)</f>
        <v>0</v>
      </c>
      <c r="BD667" s="233">
        <f>IF(AZ667=4,G667,0)</f>
        <v>0</v>
      </c>
      <c r="BE667" s="233">
        <f>IF(AZ667=5,G667,0)</f>
        <v>0</v>
      </c>
      <c r="CA667" s="260">
        <v>12</v>
      </c>
      <c r="CB667" s="260">
        <v>0</v>
      </c>
    </row>
    <row r="668" spans="1:80" x14ac:dyDescent="0.2">
      <c r="A668" s="269"/>
      <c r="B668" s="272"/>
      <c r="C668" s="332" t="s">
        <v>867</v>
      </c>
      <c r="D668" s="333"/>
      <c r="E668" s="273">
        <v>0</v>
      </c>
      <c r="F668" s="274"/>
      <c r="G668" s="275"/>
      <c r="H668" s="276"/>
      <c r="I668" s="270"/>
      <c r="J668" s="277"/>
      <c r="K668" s="270"/>
      <c r="M668" s="271" t="s">
        <v>867</v>
      </c>
      <c r="O668" s="260"/>
    </row>
    <row r="669" spans="1:80" x14ac:dyDescent="0.2">
      <c r="A669" s="269"/>
      <c r="B669" s="272"/>
      <c r="C669" s="332" t="s">
        <v>868</v>
      </c>
      <c r="D669" s="333"/>
      <c r="E669" s="273">
        <v>36.200000000000003</v>
      </c>
      <c r="F669" s="274"/>
      <c r="G669" s="275"/>
      <c r="H669" s="276"/>
      <c r="I669" s="270"/>
      <c r="J669" s="277"/>
      <c r="K669" s="270"/>
      <c r="M669" s="271" t="s">
        <v>868</v>
      </c>
      <c r="O669" s="260"/>
    </row>
    <row r="670" spans="1:80" x14ac:dyDescent="0.2">
      <c r="A670" s="261">
        <v>162</v>
      </c>
      <c r="B670" s="262" t="s">
        <v>869</v>
      </c>
      <c r="C670" s="263" t="s">
        <v>870</v>
      </c>
      <c r="D670" s="264" t="s">
        <v>379</v>
      </c>
      <c r="E670" s="265">
        <v>109.49</v>
      </c>
      <c r="F670" s="265">
        <v>2530</v>
      </c>
      <c r="G670" s="266">
        <f>E670*F670</f>
        <v>277009.7</v>
      </c>
      <c r="H670" s="267">
        <v>0</v>
      </c>
      <c r="I670" s="268">
        <f>E670*H670</f>
        <v>0</v>
      </c>
      <c r="J670" s="267"/>
      <c r="K670" s="268">
        <f>E670*J670</f>
        <v>0</v>
      </c>
      <c r="O670" s="260">
        <v>2</v>
      </c>
      <c r="AA670" s="233">
        <v>12</v>
      </c>
      <c r="AB670" s="233">
        <v>0</v>
      </c>
      <c r="AC670" s="233">
        <v>377</v>
      </c>
      <c r="AZ670" s="233">
        <v>1</v>
      </c>
      <c r="BA670" s="233">
        <f>IF(AZ670=1,G670,0)</f>
        <v>277009.7</v>
      </c>
      <c r="BB670" s="233">
        <f>IF(AZ670=2,G670,0)</f>
        <v>0</v>
      </c>
      <c r="BC670" s="233">
        <f>IF(AZ670=3,G670,0)</f>
        <v>0</v>
      </c>
      <c r="BD670" s="233">
        <f>IF(AZ670=4,G670,0)</f>
        <v>0</v>
      </c>
      <c r="BE670" s="233">
        <f>IF(AZ670=5,G670,0)</f>
        <v>0</v>
      </c>
      <c r="CA670" s="260">
        <v>12</v>
      </c>
      <c r="CB670" s="260">
        <v>0</v>
      </c>
    </row>
    <row r="671" spans="1:80" x14ac:dyDescent="0.2">
      <c r="A671" s="269"/>
      <c r="B671" s="272"/>
      <c r="C671" s="332" t="s">
        <v>871</v>
      </c>
      <c r="D671" s="333"/>
      <c r="E671" s="273">
        <v>0</v>
      </c>
      <c r="F671" s="274"/>
      <c r="G671" s="275"/>
      <c r="H671" s="276"/>
      <c r="I671" s="270"/>
      <c r="J671" s="277"/>
      <c r="K671" s="270"/>
      <c r="M671" s="271" t="s">
        <v>871</v>
      </c>
      <c r="O671" s="260"/>
    </row>
    <row r="672" spans="1:80" x14ac:dyDescent="0.2">
      <c r="A672" s="269"/>
      <c r="B672" s="272"/>
      <c r="C672" s="332" t="s">
        <v>872</v>
      </c>
      <c r="D672" s="333"/>
      <c r="E672" s="273">
        <v>109.49</v>
      </c>
      <c r="F672" s="274"/>
      <c r="G672" s="275"/>
      <c r="H672" s="276"/>
      <c r="I672" s="270"/>
      <c r="J672" s="277"/>
      <c r="K672" s="270"/>
      <c r="M672" s="271" t="s">
        <v>872</v>
      </c>
      <c r="O672" s="260"/>
    </row>
    <row r="673" spans="1:80" x14ac:dyDescent="0.2">
      <c r="A673" s="261">
        <v>163</v>
      </c>
      <c r="B673" s="262" t="s">
        <v>873</v>
      </c>
      <c r="C673" s="263" t="s">
        <v>874</v>
      </c>
      <c r="D673" s="264" t="s">
        <v>379</v>
      </c>
      <c r="E673" s="265">
        <v>124.24</v>
      </c>
      <c r="F673" s="265">
        <v>1045</v>
      </c>
      <c r="G673" s="266">
        <f>E673*F673</f>
        <v>129830.79999999999</v>
      </c>
      <c r="H673" s="267">
        <v>0</v>
      </c>
      <c r="I673" s="268">
        <f>E673*H673</f>
        <v>0</v>
      </c>
      <c r="J673" s="267"/>
      <c r="K673" s="268">
        <f>E673*J673</f>
        <v>0</v>
      </c>
      <c r="O673" s="260">
        <v>2</v>
      </c>
      <c r="AA673" s="233">
        <v>12</v>
      </c>
      <c r="AB673" s="233">
        <v>0</v>
      </c>
      <c r="AC673" s="233">
        <v>379</v>
      </c>
      <c r="AZ673" s="233">
        <v>1</v>
      </c>
      <c r="BA673" s="233">
        <f>IF(AZ673=1,G673,0)</f>
        <v>129830.79999999999</v>
      </c>
      <c r="BB673" s="233">
        <f>IF(AZ673=2,G673,0)</f>
        <v>0</v>
      </c>
      <c r="BC673" s="233">
        <f>IF(AZ673=3,G673,0)</f>
        <v>0</v>
      </c>
      <c r="BD673" s="233">
        <f>IF(AZ673=4,G673,0)</f>
        <v>0</v>
      </c>
      <c r="BE673" s="233">
        <f>IF(AZ673=5,G673,0)</f>
        <v>0</v>
      </c>
      <c r="CA673" s="260">
        <v>12</v>
      </c>
      <c r="CB673" s="260">
        <v>0</v>
      </c>
    </row>
    <row r="674" spans="1:80" x14ac:dyDescent="0.2">
      <c r="A674" s="269"/>
      <c r="B674" s="272"/>
      <c r="C674" s="332" t="s">
        <v>875</v>
      </c>
      <c r="D674" s="333"/>
      <c r="E674" s="273">
        <v>0</v>
      </c>
      <c r="F674" s="274"/>
      <c r="G674" s="275"/>
      <c r="H674" s="276"/>
      <c r="I674" s="270"/>
      <c r="J674" s="277"/>
      <c r="K674" s="270"/>
      <c r="M674" s="271" t="s">
        <v>875</v>
      </c>
      <c r="O674" s="260"/>
    </row>
    <row r="675" spans="1:80" x14ac:dyDescent="0.2">
      <c r="A675" s="269"/>
      <c r="B675" s="272"/>
      <c r="C675" s="332" t="s">
        <v>876</v>
      </c>
      <c r="D675" s="333"/>
      <c r="E675" s="273">
        <v>129.38</v>
      </c>
      <c r="F675" s="274"/>
      <c r="G675" s="275"/>
      <c r="H675" s="276"/>
      <c r="I675" s="270"/>
      <c r="J675" s="277"/>
      <c r="K675" s="270"/>
      <c r="M675" s="271" t="s">
        <v>876</v>
      </c>
      <c r="O675" s="260"/>
    </row>
    <row r="676" spans="1:80" x14ac:dyDescent="0.2">
      <c r="A676" s="269"/>
      <c r="B676" s="272"/>
      <c r="C676" s="332" t="s">
        <v>877</v>
      </c>
      <c r="D676" s="333"/>
      <c r="E676" s="273">
        <v>-5.14</v>
      </c>
      <c r="F676" s="274"/>
      <c r="G676" s="275"/>
      <c r="H676" s="276"/>
      <c r="I676" s="270"/>
      <c r="J676" s="277"/>
      <c r="K676" s="270"/>
      <c r="M676" s="271" t="s">
        <v>877</v>
      </c>
      <c r="O676" s="260"/>
    </row>
    <row r="677" spans="1:80" x14ac:dyDescent="0.2">
      <c r="A677" s="261">
        <v>164</v>
      </c>
      <c r="B677" s="262" t="s">
        <v>878</v>
      </c>
      <c r="C677" s="263" t="s">
        <v>879</v>
      </c>
      <c r="D677" s="264" t="s">
        <v>322</v>
      </c>
      <c r="E677" s="265">
        <v>36</v>
      </c>
      <c r="F677" s="265">
        <v>440</v>
      </c>
      <c r="G677" s="266">
        <f>E677*F677</f>
        <v>15840</v>
      </c>
      <c r="H677" s="267">
        <v>0</v>
      </c>
      <c r="I677" s="268">
        <f>E677*H677</f>
        <v>0</v>
      </c>
      <c r="J677" s="267"/>
      <c r="K677" s="268">
        <f>E677*J677</f>
        <v>0</v>
      </c>
      <c r="O677" s="260">
        <v>2</v>
      </c>
      <c r="AA677" s="233">
        <v>12</v>
      </c>
      <c r="AB677" s="233">
        <v>0</v>
      </c>
      <c r="AC677" s="233">
        <v>374</v>
      </c>
      <c r="AZ677" s="233">
        <v>1</v>
      </c>
      <c r="BA677" s="233">
        <f>IF(AZ677=1,G677,0)</f>
        <v>15840</v>
      </c>
      <c r="BB677" s="233">
        <f>IF(AZ677=2,G677,0)</f>
        <v>0</v>
      </c>
      <c r="BC677" s="233">
        <f>IF(AZ677=3,G677,0)</f>
        <v>0</v>
      </c>
      <c r="BD677" s="233">
        <f>IF(AZ677=4,G677,0)</f>
        <v>0</v>
      </c>
      <c r="BE677" s="233">
        <f>IF(AZ677=5,G677,0)</f>
        <v>0</v>
      </c>
      <c r="CA677" s="260">
        <v>12</v>
      </c>
      <c r="CB677" s="260">
        <v>0</v>
      </c>
    </row>
    <row r="678" spans="1:80" x14ac:dyDescent="0.2">
      <c r="A678" s="269"/>
      <c r="B678" s="272"/>
      <c r="C678" s="332" t="s">
        <v>880</v>
      </c>
      <c r="D678" s="333"/>
      <c r="E678" s="273">
        <v>0</v>
      </c>
      <c r="F678" s="274"/>
      <c r="G678" s="275"/>
      <c r="H678" s="276"/>
      <c r="I678" s="270"/>
      <c r="J678" s="277"/>
      <c r="K678" s="270"/>
      <c r="M678" s="271" t="s">
        <v>880</v>
      </c>
      <c r="O678" s="260"/>
    </row>
    <row r="679" spans="1:80" x14ac:dyDescent="0.2">
      <c r="A679" s="269"/>
      <c r="B679" s="272"/>
      <c r="C679" s="332" t="s">
        <v>881</v>
      </c>
      <c r="D679" s="333"/>
      <c r="E679" s="273">
        <v>36</v>
      </c>
      <c r="F679" s="274"/>
      <c r="G679" s="275"/>
      <c r="H679" s="276"/>
      <c r="I679" s="270"/>
      <c r="J679" s="277"/>
      <c r="K679" s="270"/>
      <c r="M679" s="271">
        <v>36</v>
      </c>
      <c r="O679" s="260"/>
    </row>
    <row r="680" spans="1:80" x14ac:dyDescent="0.2">
      <c r="A680" s="261">
        <v>165</v>
      </c>
      <c r="B680" s="262" t="s">
        <v>882</v>
      </c>
      <c r="C680" s="263" t="s">
        <v>883</v>
      </c>
      <c r="D680" s="264" t="s">
        <v>379</v>
      </c>
      <c r="E680" s="265">
        <v>24.3</v>
      </c>
      <c r="F680" s="265">
        <v>880</v>
      </c>
      <c r="G680" s="266">
        <f>E680*F680</f>
        <v>21384</v>
      </c>
      <c r="H680" s="267">
        <v>0</v>
      </c>
      <c r="I680" s="268">
        <f>E680*H680</f>
        <v>0</v>
      </c>
      <c r="J680" s="267"/>
      <c r="K680" s="268">
        <f>E680*J680</f>
        <v>0</v>
      </c>
      <c r="O680" s="260">
        <v>2</v>
      </c>
      <c r="AA680" s="233">
        <v>12</v>
      </c>
      <c r="AB680" s="233">
        <v>0</v>
      </c>
      <c r="AC680" s="233">
        <v>375</v>
      </c>
      <c r="AZ680" s="233">
        <v>1</v>
      </c>
      <c r="BA680" s="233">
        <f>IF(AZ680=1,G680,0)</f>
        <v>21384</v>
      </c>
      <c r="BB680" s="233">
        <f>IF(AZ680=2,G680,0)</f>
        <v>0</v>
      </c>
      <c r="BC680" s="233">
        <f>IF(AZ680=3,G680,0)</f>
        <v>0</v>
      </c>
      <c r="BD680" s="233">
        <f>IF(AZ680=4,G680,0)</f>
        <v>0</v>
      </c>
      <c r="BE680" s="233">
        <f>IF(AZ680=5,G680,0)</f>
        <v>0</v>
      </c>
      <c r="CA680" s="260">
        <v>12</v>
      </c>
      <c r="CB680" s="260">
        <v>0</v>
      </c>
    </row>
    <row r="681" spans="1:80" x14ac:dyDescent="0.2">
      <c r="A681" s="269"/>
      <c r="B681" s="272"/>
      <c r="C681" s="332" t="s">
        <v>884</v>
      </c>
      <c r="D681" s="333"/>
      <c r="E681" s="273">
        <v>0</v>
      </c>
      <c r="F681" s="274"/>
      <c r="G681" s="275"/>
      <c r="H681" s="276"/>
      <c r="I681" s="270"/>
      <c r="J681" s="277"/>
      <c r="K681" s="270"/>
      <c r="M681" s="271" t="s">
        <v>884</v>
      </c>
      <c r="O681" s="260"/>
    </row>
    <row r="682" spans="1:80" x14ac:dyDescent="0.2">
      <c r="A682" s="269"/>
      <c r="B682" s="272"/>
      <c r="C682" s="332" t="s">
        <v>885</v>
      </c>
      <c r="D682" s="333"/>
      <c r="E682" s="273">
        <v>24.3</v>
      </c>
      <c r="F682" s="274"/>
      <c r="G682" s="275"/>
      <c r="H682" s="276"/>
      <c r="I682" s="270"/>
      <c r="J682" s="277"/>
      <c r="K682" s="270"/>
      <c r="M682" s="271" t="s">
        <v>885</v>
      </c>
      <c r="O682" s="260"/>
    </row>
    <row r="683" spans="1:80" x14ac:dyDescent="0.2">
      <c r="A683" s="261">
        <v>166</v>
      </c>
      <c r="B683" s="262" t="s">
        <v>886</v>
      </c>
      <c r="C683" s="263" t="s">
        <v>887</v>
      </c>
      <c r="D683" s="264" t="s">
        <v>379</v>
      </c>
      <c r="E683" s="265">
        <v>74.7</v>
      </c>
      <c r="F683" s="265">
        <v>825</v>
      </c>
      <c r="G683" s="266">
        <f>E683*F683</f>
        <v>61627.5</v>
      </c>
      <c r="H683" s="267">
        <v>0</v>
      </c>
      <c r="I683" s="268">
        <f>E683*H683</f>
        <v>0</v>
      </c>
      <c r="J683" s="267"/>
      <c r="K683" s="268">
        <f>E683*J683</f>
        <v>0</v>
      </c>
      <c r="O683" s="260">
        <v>2</v>
      </c>
      <c r="AA683" s="233">
        <v>12</v>
      </c>
      <c r="AB683" s="233">
        <v>0</v>
      </c>
      <c r="AC683" s="233">
        <v>376</v>
      </c>
      <c r="AZ683" s="233">
        <v>1</v>
      </c>
      <c r="BA683" s="233">
        <f>IF(AZ683=1,G683,0)</f>
        <v>61627.5</v>
      </c>
      <c r="BB683" s="233">
        <f>IF(AZ683=2,G683,0)</f>
        <v>0</v>
      </c>
      <c r="BC683" s="233">
        <f>IF(AZ683=3,G683,0)</f>
        <v>0</v>
      </c>
      <c r="BD683" s="233">
        <f>IF(AZ683=4,G683,0)</f>
        <v>0</v>
      </c>
      <c r="BE683" s="233">
        <f>IF(AZ683=5,G683,0)</f>
        <v>0</v>
      </c>
      <c r="CA683" s="260">
        <v>12</v>
      </c>
      <c r="CB683" s="260">
        <v>0</v>
      </c>
    </row>
    <row r="684" spans="1:80" x14ac:dyDescent="0.2">
      <c r="A684" s="269"/>
      <c r="B684" s="272"/>
      <c r="C684" s="332" t="s">
        <v>888</v>
      </c>
      <c r="D684" s="333"/>
      <c r="E684" s="273">
        <v>0</v>
      </c>
      <c r="F684" s="274"/>
      <c r="G684" s="275"/>
      <c r="H684" s="276"/>
      <c r="I684" s="270"/>
      <c r="J684" s="277"/>
      <c r="K684" s="270"/>
      <c r="M684" s="271" t="s">
        <v>888</v>
      </c>
      <c r="O684" s="260"/>
    </row>
    <row r="685" spans="1:80" x14ac:dyDescent="0.2">
      <c r="A685" s="269"/>
      <c r="B685" s="272"/>
      <c r="C685" s="332" t="s">
        <v>889</v>
      </c>
      <c r="D685" s="333"/>
      <c r="E685" s="273">
        <v>74.7</v>
      </c>
      <c r="F685" s="274"/>
      <c r="G685" s="275"/>
      <c r="H685" s="276"/>
      <c r="I685" s="270"/>
      <c r="J685" s="277"/>
      <c r="K685" s="270"/>
      <c r="M685" s="271" t="s">
        <v>889</v>
      </c>
      <c r="O685" s="260"/>
    </row>
    <row r="686" spans="1:80" x14ac:dyDescent="0.2">
      <c r="A686" s="278"/>
      <c r="B686" s="279" t="s">
        <v>100</v>
      </c>
      <c r="C686" s="280" t="s">
        <v>792</v>
      </c>
      <c r="D686" s="281"/>
      <c r="E686" s="282"/>
      <c r="F686" s="283"/>
      <c r="G686" s="284">
        <f>SUM(G580:G685)</f>
        <v>1554649.2312999999</v>
      </c>
      <c r="H686" s="285"/>
      <c r="I686" s="286">
        <f>SUM(I580:I685)</f>
        <v>41.479190802999995</v>
      </c>
      <c r="J686" s="285"/>
      <c r="K686" s="286">
        <f>SUM(K580:K685)</f>
        <v>0</v>
      </c>
      <c r="O686" s="260">
        <v>4</v>
      </c>
      <c r="BA686" s="287">
        <f>SUM(BA580:BA685)</f>
        <v>1554649.2312999999</v>
      </c>
      <c r="BB686" s="287">
        <f>SUM(BB580:BB685)</f>
        <v>0</v>
      </c>
      <c r="BC686" s="287">
        <f>SUM(BC580:BC685)</f>
        <v>0</v>
      </c>
      <c r="BD686" s="287">
        <f>SUM(BD580:BD685)</f>
        <v>0</v>
      </c>
      <c r="BE686" s="287">
        <f>SUM(BE580:BE685)</f>
        <v>0</v>
      </c>
    </row>
    <row r="687" spans="1:80" x14ac:dyDescent="0.2">
      <c r="A687" s="250" t="s">
        <v>97</v>
      </c>
      <c r="B687" s="251" t="s">
        <v>890</v>
      </c>
      <c r="C687" s="252" t="s">
        <v>891</v>
      </c>
      <c r="D687" s="253"/>
      <c r="E687" s="254"/>
      <c r="F687" s="254"/>
      <c r="G687" s="255"/>
      <c r="H687" s="256"/>
      <c r="I687" s="257"/>
      <c r="J687" s="258"/>
      <c r="K687" s="259"/>
      <c r="O687" s="260">
        <v>1</v>
      </c>
    </row>
    <row r="688" spans="1:80" x14ac:dyDescent="0.2">
      <c r="A688" s="261">
        <v>167</v>
      </c>
      <c r="B688" s="262" t="s">
        <v>325</v>
      </c>
      <c r="C688" s="263" t="s">
        <v>326</v>
      </c>
      <c r="D688" s="264" t="s">
        <v>155</v>
      </c>
      <c r="E688" s="265">
        <v>34.504399999999997</v>
      </c>
      <c r="F688" s="265">
        <v>3487</v>
      </c>
      <c r="G688" s="266">
        <f>E688*F688</f>
        <v>120316.84279999998</v>
      </c>
      <c r="H688" s="267">
        <v>2.5249999999999999</v>
      </c>
      <c r="I688" s="268">
        <f>E688*H688</f>
        <v>87.123609999999985</v>
      </c>
      <c r="J688" s="267">
        <v>0</v>
      </c>
      <c r="K688" s="268">
        <f>E688*J688</f>
        <v>0</v>
      </c>
      <c r="O688" s="260">
        <v>2</v>
      </c>
      <c r="AA688" s="233">
        <v>1</v>
      </c>
      <c r="AB688" s="233">
        <v>1</v>
      </c>
      <c r="AC688" s="233">
        <v>1</v>
      </c>
      <c r="AZ688" s="233">
        <v>1</v>
      </c>
      <c r="BA688" s="233">
        <f>IF(AZ688=1,G688,0)</f>
        <v>120316.84279999998</v>
      </c>
      <c r="BB688" s="233">
        <f>IF(AZ688=2,G688,0)</f>
        <v>0</v>
      </c>
      <c r="BC688" s="233">
        <f>IF(AZ688=3,G688,0)</f>
        <v>0</v>
      </c>
      <c r="BD688" s="233">
        <f>IF(AZ688=4,G688,0)</f>
        <v>0</v>
      </c>
      <c r="BE688" s="233">
        <f>IF(AZ688=5,G688,0)</f>
        <v>0</v>
      </c>
      <c r="CA688" s="260">
        <v>1</v>
      </c>
      <c r="CB688" s="260">
        <v>1</v>
      </c>
    </row>
    <row r="689" spans="1:80" x14ac:dyDescent="0.2">
      <c r="A689" s="269"/>
      <c r="B689" s="272"/>
      <c r="C689" s="332" t="s">
        <v>893</v>
      </c>
      <c r="D689" s="333"/>
      <c r="E689" s="273">
        <v>0</v>
      </c>
      <c r="F689" s="274"/>
      <c r="G689" s="275"/>
      <c r="H689" s="276"/>
      <c r="I689" s="270"/>
      <c r="J689" s="277"/>
      <c r="K689" s="270"/>
      <c r="M689" s="271" t="s">
        <v>893</v>
      </c>
      <c r="O689" s="260"/>
    </row>
    <row r="690" spans="1:80" ht="22.5" x14ac:dyDescent="0.2">
      <c r="A690" s="269"/>
      <c r="B690" s="272"/>
      <c r="C690" s="332" t="s">
        <v>894</v>
      </c>
      <c r="D690" s="333"/>
      <c r="E690" s="273">
        <v>13.929500000000001</v>
      </c>
      <c r="F690" s="274"/>
      <c r="G690" s="275"/>
      <c r="H690" s="276"/>
      <c r="I690" s="270"/>
      <c r="J690" s="277"/>
      <c r="K690" s="270"/>
      <c r="M690" s="271" t="s">
        <v>894</v>
      </c>
      <c r="O690" s="260"/>
    </row>
    <row r="691" spans="1:80" x14ac:dyDescent="0.2">
      <c r="A691" s="269"/>
      <c r="B691" s="272"/>
      <c r="C691" s="332" t="s">
        <v>895</v>
      </c>
      <c r="D691" s="333"/>
      <c r="E691" s="273">
        <v>1.5209999999999999</v>
      </c>
      <c r="F691" s="274"/>
      <c r="G691" s="275"/>
      <c r="H691" s="276"/>
      <c r="I691" s="270"/>
      <c r="J691" s="277"/>
      <c r="K691" s="270"/>
      <c r="M691" s="271" t="s">
        <v>895</v>
      </c>
      <c r="O691" s="260"/>
    </row>
    <row r="692" spans="1:80" ht="22.5" x14ac:dyDescent="0.2">
      <c r="A692" s="269"/>
      <c r="B692" s="272"/>
      <c r="C692" s="332" t="s">
        <v>896</v>
      </c>
      <c r="D692" s="333"/>
      <c r="E692" s="273">
        <v>0.34250000000000003</v>
      </c>
      <c r="F692" s="274"/>
      <c r="G692" s="275"/>
      <c r="H692" s="276"/>
      <c r="I692" s="270"/>
      <c r="J692" s="277"/>
      <c r="K692" s="270"/>
      <c r="M692" s="271" t="s">
        <v>896</v>
      </c>
      <c r="O692" s="260"/>
    </row>
    <row r="693" spans="1:80" ht="22.5" x14ac:dyDescent="0.2">
      <c r="A693" s="269"/>
      <c r="B693" s="272"/>
      <c r="C693" s="332" t="s">
        <v>897</v>
      </c>
      <c r="D693" s="333"/>
      <c r="E693" s="273">
        <v>9.2600000000000002E-2</v>
      </c>
      <c r="F693" s="274"/>
      <c r="G693" s="275"/>
      <c r="H693" s="276"/>
      <c r="I693" s="270"/>
      <c r="J693" s="277"/>
      <c r="K693" s="270"/>
      <c r="M693" s="271" t="s">
        <v>897</v>
      </c>
      <c r="O693" s="260"/>
    </row>
    <row r="694" spans="1:80" x14ac:dyDescent="0.2">
      <c r="A694" s="269"/>
      <c r="B694" s="272"/>
      <c r="C694" s="332" t="s">
        <v>898</v>
      </c>
      <c r="D694" s="333"/>
      <c r="E694" s="273">
        <v>5.6099999999999997E-2</v>
      </c>
      <c r="F694" s="274"/>
      <c r="G694" s="275"/>
      <c r="H694" s="276"/>
      <c r="I694" s="270"/>
      <c r="J694" s="277"/>
      <c r="K694" s="270"/>
      <c r="M694" s="271" t="s">
        <v>898</v>
      </c>
      <c r="O694" s="260"/>
    </row>
    <row r="695" spans="1:80" x14ac:dyDescent="0.2">
      <c r="A695" s="269"/>
      <c r="B695" s="272"/>
      <c r="C695" s="332" t="s">
        <v>899</v>
      </c>
      <c r="D695" s="333"/>
      <c r="E695" s="273">
        <v>0</v>
      </c>
      <c r="F695" s="274"/>
      <c r="G695" s="275"/>
      <c r="H695" s="276"/>
      <c r="I695" s="270"/>
      <c r="J695" s="277"/>
      <c r="K695" s="270"/>
      <c r="M695" s="271" t="s">
        <v>899</v>
      </c>
      <c r="O695" s="260"/>
    </row>
    <row r="696" spans="1:80" ht="22.5" x14ac:dyDescent="0.2">
      <c r="A696" s="269"/>
      <c r="B696" s="272"/>
      <c r="C696" s="332" t="s">
        <v>900</v>
      </c>
      <c r="D696" s="333"/>
      <c r="E696" s="273">
        <v>18.4145</v>
      </c>
      <c r="F696" s="274"/>
      <c r="G696" s="275"/>
      <c r="H696" s="276"/>
      <c r="I696" s="270"/>
      <c r="J696" s="277"/>
      <c r="K696" s="270"/>
      <c r="M696" s="271" t="s">
        <v>900</v>
      </c>
      <c r="O696" s="260"/>
    </row>
    <row r="697" spans="1:80" x14ac:dyDescent="0.2">
      <c r="A697" s="269"/>
      <c r="B697" s="272"/>
      <c r="C697" s="332" t="s">
        <v>901</v>
      </c>
      <c r="D697" s="333"/>
      <c r="E697" s="273">
        <v>0.1482</v>
      </c>
      <c r="F697" s="274"/>
      <c r="G697" s="275"/>
      <c r="H697" s="276"/>
      <c r="I697" s="270"/>
      <c r="J697" s="277"/>
      <c r="K697" s="270"/>
      <c r="M697" s="271" t="s">
        <v>901</v>
      </c>
      <c r="O697" s="260"/>
    </row>
    <row r="698" spans="1:80" x14ac:dyDescent="0.2">
      <c r="A698" s="261">
        <v>168</v>
      </c>
      <c r="B698" s="262" t="s">
        <v>331</v>
      </c>
      <c r="C698" s="263" t="s">
        <v>332</v>
      </c>
      <c r="D698" s="264" t="s">
        <v>155</v>
      </c>
      <c r="E698" s="265">
        <v>34.504399999999997</v>
      </c>
      <c r="F698" s="265">
        <v>362</v>
      </c>
      <c r="G698" s="266">
        <f>E698*F698</f>
        <v>12490.592799999999</v>
      </c>
      <c r="H698" s="267">
        <v>0</v>
      </c>
      <c r="I698" s="268">
        <f>E698*H698</f>
        <v>0</v>
      </c>
      <c r="J698" s="267">
        <v>0</v>
      </c>
      <c r="K698" s="268">
        <f>E698*J698</f>
        <v>0</v>
      </c>
      <c r="O698" s="260">
        <v>2</v>
      </c>
      <c r="AA698" s="233">
        <v>1</v>
      </c>
      <c r="AB698" s="233">
        <v>1</v>
      </c>
      <c r="AC698" s="233">
        <v>1</v>
      </c>
      <c r="AZ698" s="233">
        <v>1</v>
      </c>
      <c r="BA698" s="233">
        <f>IF(AZ698=1,G698,0)</f>
        <v>12490.592799999999</v>
      </c>
      <c r="BB698" s="233">
        <f>IF(AZ698=2,G698,0)</f>
        <v>0</v>
      </c>
      <c r="BC698" s="233">
        <f>IF(AZ698=3,G698,0)</f>
        <v>0</v>
      </c>
      <c r="BD698" s="233">
        <f>IF(AZ698=4,G698,0)</f>
        <v>0</v>
      </c>
      <c r="BE698" s="233">
        <f>IF(AZ698=5,G698,0)</f>
        <v>0</v>
      </c>
      <c r="CA698" s="260">
        <v>1</v>
      </c>
      <c r="CB698" s="260">
        <v>1</v>
      </c>
    </row>
    <row r="699" spans="1:80" x14ac:dyDescent="0.2">
      <c r="A699" s="261">
        <v>169</v>
      </c>
      <c r="B699" s="262" t="s">
        <v>902</v>
      </c>
      <c r="C699" s="263" t="s">
        <v>903</v>
      </c>
      <c r="D699" s="264" t="s">
        <v>155</v>
      </c>
      <c r="E699" s="265">
        <v>0.50960000000000005</v>
      </c>
      <c r="F699" s="265">
        <v>134</v>
      </c>
      <c r="G699" s="266">
        <f>E699*F699</f>
        <v>68.2864</v>
      </c>
      <c r="H699" s="267">
        <v>0</v>
      </c>
      <c r="I699" s="268">
        <f>E699*H699</f>
        <v>0</v>
      </c>
      <c r="J699" s="267">
        <v>0</v>
      </c>
      <c r="K699" s="268">
        <f>E699*J699</f>
        <v>0</v>
      </c>
      <c r="O699" s="260">
        <v>2</v>
      </c>
      <c r="AA699" s="233">
        <v>1</v>
      </c>
      <c r="AB699" s="233">
        <v>1</v>
      </c>
      <c r="AC699" s="233">
        <v>1</v>
      </c>
      <c r="AZ699" s="233">
        <v>1</v>
      </c>
      <c r="BA699" s="233">
        <f>IF(AZ699=1,G699,0)</f>
        <v>68.2864</v>
      </c>
      <c r="BB699" s="233">
        <f>IF(AZ699=2,G699,0)</f>
        <v>0</v>
      </c>
      <c r="BC699" s="233">
        <f>IF(AZ699=3,G699,0)</f>
        <v>0</v>
      </c>
      <c r="BD699" s="233">
        <f>IF(AZ699=4,G699,0)</f>
        <v>0</v>
      </c>
      <c r="BE699" s="233">
        <f>IF(AZ699=5,G699,0)</f>
        <v>0</v>
      </c>
      <c r="CA699" s="260">
        <v>1</v>
      </c>
      <c r="CB699" s="260">
        <v>1</v>
      </c>
    </row>
    <row r="700" spans="1:80" x14ac:dyDescent="0.2">
      <c r="A700" s="269"/>
      <c r="B700" s="272"/>
      <c r="C700" s="332" t="s">
        <v>904</v>
      </c>
      <c r="D700" s="333"/>
      <c r="E700" s="273">
        <v>0</v>
      </c>
      <c r="F700" s="274"/>
      <c r="G700" s="275"/>
      <c r="H700" s="276"/>
      <c r="I700" s="270"/>
      <c r="J700" s="277"/>
      <c r="K700" s="270"/>
      <c r="M700" s="271" t="s">
        <v>904</v>
      </c>
      <c r="O700" s="260"/>
    </row>
    <row r="701" spans="1:80" x14ac:dyDescent="0.2">
      <c r="A701" s="269"/>
      <c r="B701" s="272"/>
      <c r="C701" s="332" t="s">
        <v>905</v>
      </c>
      <c r="D701" s="333"/>
      <c r="E701" s="273">
        <v>0.50960000000000005</v>
      </c>
      <c r="F701" s="274"/>
      <c r="G701" s="275"/>
      <c r="H701" s="276"/>
      <c r="I701" s="270"/>
      <c r="J701" s="277"/>
      <c r="K701" s="270"/>
      <c r="M701" s="271" t="s">
        <v>905</v>
      </c>
      <c r="O701" s="260"/>
    </row>
    <row r="702" spans="1:80" ht="22.5" x14ac:dyDescent="0.2">
      <c r="A702" s="261">
        <v>170</v>
      </c>
      <c r="B702" s="262" t="s">
        <v>333</v>
      </c>
      <c r="C702" s="263" t="s">
        <v>334</v>
      </c>
      <c r="D702" s="264" t="s">
        <v>265</v>
      </c>
      <c r="E702" s="265">
        <v>0.7883</v>
      </c>
      <c r="F702" s="265">
        <v>37499</v>
      </c>
      <c r="G702" s="266">
        <f>E702*F702</f>
        <v>29560.4617</v>
      </c>
      <c r="H702" s="267">
        <v>1.06325</v>
      </c>
      <c r="I702" s="268">
        <f>E702*H702</f>
        <v>0.83815997500000006</v>
      </c>
      <c r="J702" s="267">
        <v>0</v>
      </c>
      <c r="K702" s="268">
        <f>E702*J702</f>
        <v>0</v>
      </c>
      <c r="O702" s="260">
        <v>2</v>
      </c>
      <c r="AA702" s="233">
        <v>1</v>
      </c>
      <c r="AB702" s="233">
        <v>1</v>
      </c>
      <c r="AC702" s="233">
        <v>1</v>
      </c>
      <c r="AZ702" s="233">
        <v>1</v>
      </c>
      <c r="BA702" s="233">
        <f>IF(AZ702=1,G702,0)</f>
        <v>29560.4617</v>
      </c>
      <c r="BB702" s="233">
        <f>IF(AZ702=2,G702,0)</f>
        <v>0</v>
      </c>
      <c r="BC702" s="233">
        <f>IF(AZ702=3,G702,0)</f>
        <v>0</v>
      </c>
      <c r="BD702" s="233">
        <f>IF(AZ702=4,G702,0)</f>
        <v>0</v>
      </c>
      <c r="BE702" s="233">
        <f>IF(AZ702=5,G702,0)</f>
        <v>0</v>
      </c>
      <c r="CA702" s="260">
        <v>1</v>
      </c>
      <c r="CB702" s="260">
        <v>1</v>
      </c>
    </row>
    <row r="703" spans="1:80" x14ac:dyDescent="0.2">
      <c r="A703" s="269"/>
      <c r="B703" s="272"/>
      <c r="C703" s="332" t="s">
        <v>906</v>
      </c>
      <c r="D703" s="333"/>
      <c r="E703" s="273">
        <v>0</v>
      </c>
      <c r="F703" s="274"/>
      <c r="G703" s="275"/>
      <c r="H703" s="276"/>
      <c r="I703" s="270"/>
      <c r="J703" s="277"/>
      <c r="K703" s="270"/>
      <c r="M703" s="271" t="s">
        <v>906</v>
      </c>
      <c r="O703" s="260"/>
    </row>
    <row r="704" spans="1:80" x14ac:dyDescent="0.2">
      <c r="A704" s="269"/>
      <c r="B704" s="272"/>
      <c r="C704" s="332" t="s">
        <v>907</v>
      </c>
      <c r="D704" s="333"/>
      <c r="E704" s="273">
        <v>0.36420000000000002</v>
      </c>
      <c r="F704" s="274"/>
      <c r="G704" s="275"/>
      <c r="H704" s="276"/>
      <c r="I704" s="270"/>
      <c r="J704" s="277"/>
      <c r="K704" s="270"/>
      <c r="M704" s="271" t="s">
        <v>907</v>
      </c>
      <c r="O704" s="260"/>
    </row>
    <row r="705" spans="1:80" x14ac:dyDescent="0.2">
      <c r="A705" s="269"/>
      <c r="B705" s="272"/>
      <c r="C705" s="332" t="s">
        <v>908</v>
      </c>
      <c r="D705" s="333"/>
      <c r="E705" s="273">
        <v>0</v>
      </c>
      <c r="F705" s="274"/>
      <c r="G705" s="275"/>
      <c r="H705" s="276"/>
      <c r="I705" s="270"/>
      <c r="J705" s="277"/>
      <c r="K705" s="270"/>
      <c r="M705" s="271" t="s">
        <v>908</v>
      </c>
      <c r="O705" s="260"/>
    </row>
    <row r="706" spans="1:80" x14ac:dyDescent="0.2">
      <c r="A706" s="269"/>
      <c r="B706" s="272"/>
      <c r="C706" s="332" t="s">
        <v>909</v>
      </c>
      <c r="D706" s="333"/>
      <c r="E706" s="273">
        <v>0.42409999999999998</v>
      </c>
      <c r="F706" s="274"/>
      <c r="G706" s="275"/>
      <c r="H706" s="276"/>
      <c r="I706" s="270"/>
      <c r="J706" s="277"/>
      <c r="K706" s="270"/>
      <c r="M706" s="271" t="s">
        <v>909</v>
      </c>
      <c r="O706" s="260"/>
    </row>
    <row r="707" spans="1:80" x14ac:dyDescent="0.2">
      <c r="A707" s="278"/>
      <c r="B707" s="279" t="s">
        <v>100</v>
      </c>
      <c r="C707" s="280" t="s">
        <v>892</v>
      </c>
      <c r="D707" s="281"/>
      <c r="E707" s="282"/>
      <c r="F707" s="283"/>
      <c r="G707" s="284">
        <f>SUM(G687:G706)</f>
        <v>162436.18369999999</v>
      </c>
      <c r="H707" s="285"/>
      <c r="I707" s="286">
        <f>SUM(I687:I706)</f>
        <v>87.961769974999982</v>
      </c>
      <c r="J707" s="285"/>
      <c r="K707" s="286">
        <f>SUM(K687:K706)</f>
        <v>0</v>
      </c>
      <c r="O707" s="260">
        <v>4</v>
      </c>
      <c r="BA707" s="287">
        <f>SUM(BA687:BA706)</f>
        <v>162436.18369999999</v>
      </c>
      <c r="BB707" s="287">
        <f>SUM(BB687:BB706)</f>
        <v>0</v>
      </c>
      <c r="BC707" s="287">
        <f>SUM(BC687:BC706)</f>
        <v>0</v>
      </c>
      <c r="BD707" s="287">
        <f>SUM(BD687:BD706)</f>
        <v>0</v>
      </c>
      <c r="BE707" s="287">
        <f>SUM(BE687:BE706)</f>
        <v>0</v>
      </c>
    </row>
    <row r="708" spans="1:80" x14ac:dyDescent="0.2">
      <c r="A708" s="250" t="s">
        <v>97</v>
      </c>
      <c r="B708" s="251" t="s">
        <v>910</v>
      </c>
      <c r="C708" s="252" t="s">
        <v>911</v>
      </c>
      <c r="D708" s="253"/>
      <c r="E708" s="254"/>
      <c r="F708" s="254"/>
      <c r="G708" s="255"/>
      <c r="H708" s="256"/>
      <c r="I708" s="257"/>
      <c r="J708" s="258"/>
      <c r="K708" s="259"/>
      <c r="O708" s="260">
        <v>1</v>
      </c>
    </row>
    <row r="709" spans="1:80" ht="22.5" x14ac:dyDescent="0.2">
      <c r="A709" s="261">
        <v>171</v>
      </c>
      <c r="B709" s="262" t="s">
        <v>913</v>
      </c>
      <c r="C709" s="263" t="s">
        <v>914</v>
      </c>
      <c r="D709" s="264" t="s">
        <v>322</v>
      </c>
      <c r="E709" s="265">
        <v>9</v>
      </c>
      <c r="F709" s="265">
        <v>8250</v>
      </c>
      <c r="G709" s="266">
        <f>E709*F709</f>
        <v>74250</v>
      </c>
      <c r="H709" s="267">
        <v>4.8750000000000002E-2</v>
      </c>
      <c r="I709" s="268">
        <f>E709*H709</f>
        <v>0.43875000000000003</v>
      </c>
      <c r="J709" s="267">
        <v>0</v>
      </c>
      <c r="K709" s="268">
        <f>E709*J709</f>
        <v>0</v>
      </c>
      <c r="O709" s="260">
        <v>2</v>
      </c>
      <c r="AA709" s="233">
        <v>1</v>
      </c>
      <c r="AB709" s="233">
        <v>1</v>
      </c>
      <c r="AC709" s="233">
        <v>1</v>
      </c>
      <c r="AZ709" s="233">
        <v>1</v>
      </c>
      <c r="BA709" s="233">
        <f>IF(AZ709=1,G709,0)</f>
        <v>74250</v>
      </c>
      <c r="BB709" s="233">
        <f>IF(AZ709=2,G709,0)</f>
        <v>0</v>
      </c>
      <c r="BC709" s="233">
        <f>IF(AZ709=3,G709,0)</f>
        <v>0</v>
      </c>
      <c r="BD709" s="233">
        <f>IF(AZ709=4,G709,0)</f>
        <v>0</v>
      </c>
      <c r="BE709" s="233">
        <f>IF(AZ709=5,G709,0)</f>
        <v>0</v>
      </c>
      <c r="CA709" s="260">
        <v>1</v>
      </c>
      <c r="CB709" s="260">
        <v>1</v>
      </c>
    </row>
    <row r="710" spans="1:80" x14ac:dyDescent="0.2">
      <c r="A710" s="269"/>
      <c r="B710" s="272"/>
      <c r="C710" s="332" t="s">
        <v>915</v>
      </c>
      <c r="D710" s="333"/>
      <c r="E710" s="273">
        <v>0</v>
      </c>
      <c r="F710" s="274"/>
      <c r="G710" s="275"/>
      <c r="H710" s="276"/>
      <c r="I710" s="270"/>
      <c r="J710" s="277"/>
      <c r="K710" s="270"/>
      <c r="M710" s="271" t="s">
        <v>915</v>
      </c>
      <c r="O710" s="260"/>
    </row>
    <row r="711" spans="1:80" x14ac:dyDescent="0.2">
      <c r="A711" s="269"/>
      <c r="B711" s="272"/>
      <c r="C711" s="332" t="s">
        <v>407</v>
      </c>
      <c r="D711" s="333"/>
      <c r="E711" s="273">
        <v>3</v>
      </c>
      <c r="F711" s="274"/>
      <c r="G711" s="275"/>
      <c r="H711" s="276"/>
      <c r="I711" s="270"/>
      <c r="J711" s="277"/>
      <c r="K711" s="270"/>
      <c r="M711" s="271">
        <v>3</v>
      </c>
      <c r="O711" s="260"/>
    </row>
    <row r="712" spans="1:80" x14ac:dyDescent="0.2">
      <c r="A712" s="269"/>
      <c r="B712" s="272"/>
      <c r="C712" s="332" t="s">
        <v>916</v>
      </c>
      <c r="D712" s="333"/>
      <c r="E712" s="273">
        <v>0</v>
      </c>
      <c r="F712" s="274"/>
      <c r="G712" s="275"/>
      <c r="H712" s="276"/>
      <c r="I712" s="270"/>
      <c r="J712" s="277"/>
      <c r="K712" s="270"/>
      <c r="M712" s="271" t="s">
        <v>916</v>
      </c>
      <c r="O712" s="260"/>
    </row>
    <row r="713" spans="1:80" x14ac:dyDescent="0.2">
      <c r="A713" s="269"/>
      <c r="B713" s="272"/>
      <c r="C713" s="332" t="s">
        <v>580</v>
      </c>
      <c r="D713" s="333"/>
      <c r="E713" s="273">
        <v>6</v>
      </c>
      <c r="F713" s="274"/>
      <c r="G713" s="275"/>
      <c r="H713" s="276"/>
      <c r="I713" s="270"/>
      <c r="J713" s="277"/>
      <c r="K713" s="270"/>
      <c r="M713" s="271">
        <v>6</v>
      </c>
      <c r="O713" s="260"/>
    </row>
    <row r="714" spans="1:80" x14ac:dyDescent="0.2">
      <c r="A714" s="261">
        <v>172</v>
      </c>
      <c r="B714" s="262" t="s">
        <v>917</v>
      </c>
      <c r="C714" s="263" t="s">
        <v>918</v>
      </c>
      <c r="D714" s="264" t="s">
        <v>322</v>
      </c>
      <c r="E714" s="265">
        <v>17</v>
      </c>
      <c r="F714" s="265">
        <v>837</v>
      </c>
      <c r="G714" s="266">
        <f>E714*F714</f>
        <v>14229</v>
      </c>
      <c r="H714" s="267">
        <v>1.8970000000000001E-2</v>
      </c>
      <c r="I714" s="268">
        <f>E714*H714</f>
        <v>0.32249</v>
      </c>
      <c r="J714" s="267">
        <v>0</v>
      </c>
      <c r="K714" s="268">
        <f>E714*J714</f>
        <v>0</v>
      </c>
      <c r="O714" s="260">
        <v>2</v>
      </c>
      <c r="AA714" s="233">
        <v>1</v>
      </c>
      <c r="AB714" s="233">
        <v>1</v>
      </c>
      <c r="AC714" s="233">
        <v>1</v>
      </c>
      <c r="AZ714" s="233">
        <v>1</v>
      </c>
      <c r="BA714" s="233">
        <f>IF(AZ714=1,G714,0)</f>
        <v>14229</v>
      </c>
      <c r="BB714" s="233">
        <f>IF(AZ714=2,G714,0)</f>
        <v>0</v>
      </c>
      <c r="BC714" s="233">
        <f>IF(AZ714=3,G714,0)</f>
        <v>0</v>
      </c>
      <c r="BD714" s="233">
        <f>IF(AZ714=4,G714,0)</f>
        <v>0</v>
      </c>
      <c r="BE714" s="233">
        <f>IF(AZ714=5,G714,0)</f>
        <v>0</v>
      </c>
      <c r="CA714" s="260">
        <v>1</v>
      </c>
      <c r="CB714" s="260">
        <v>1</v>
      </c>
    </row>
    <row r="715" spans="1:80" x14ac:dyDescent="0.2">
      <c r="A715" s="269"/>
      <c r="B715" s="272"/>
      <c r="C715" s="332" t="s">
        <v>919</v>
      </c>
      <c r="D715" s="333"/>
      <c r="E715" s="273">
        <v>0</v>
      </c>
      <c r="F715" s="274"/>
      <c r="G715" s="275"/>
      <c r="H715" s="276"/>
      <c r="I715" s="270"/>
      <c r="J715" s="277"/>
      <c r="K715" s="270"/>
      <c r="M715" s="271" t="s">
        <v>919</v>
      </c>
      <c r="O715" s="260"/>
    </row>
    <row r="716" spans="1:80" x14ac:dyDescent="0.2">
      <c r="A716" s="269"/>
      <c r="B716" s="272"/>
      <c r="C716" s="332" t="s">
        <v>920</v>
      </c>
      <c r="D716" s="333"/>
      <c r="E716" s="273">
        <v>3</v>
      </c>
      <c r="F716" s="274"/>
      <c r="G716" s="275"/>
      <c r="H716" s="276"/>
      <c r="I716" s="270"/>
      <c r="J716" s="277"/>
      <c r="K716" s="270"/>
      <c r="M716" s="271" t="s">
        <v>920</v>
      </c>
      <c r="O716" s="260"/>
    </row>
    <row r="717" spans="1:80" x14ac:dyDescent="0.2">
      <c r="A717" s="269"/>
      <c r="B717" s="272"/>
      <c r="C717" s="332" t="s">
        <v>921</v>
      </c>
      <c r="D717" s="333"/>
      <c r="E717" s="273">
        <v>3</v>
      </c>
      <c r="F717" s="274"/>
      <c r="G717" s="275"/>
      <c r="H717" s="276"/>
      <c r="I717" s="270"/>
      <c r="J717" s="277"/>
      <c r="K717" s="270"/>
      <c r="M717" s="271" t="s">
        <v>921</v>
      </c>
      <c r="O717" s="260"/>
    </row>
    <row r="718" spans="1:80" x14ac:dyDescent="0.2">
      <c r="A718" s="269"/>
      <c r="B718" s="272"/>
      <c r="C718" s="332" t="s">
        <v>922</v>
      </c>
      <c r="D718" s="333"/>
      <c r="E718" s="273">
        <v>4</v>
      </c>
      <c r="F718" s="274"/>
      <c r="G718" s="275"/>
      <c r="H718" s="276"/>
      <c r="I718" s="270"/>
      <c r="J718" s="277"/>
      <c r="K718" s="270"/>
      <c r="M718" s="271" t="s">
        <v>922</v>
      </c>
      <c r="O718" s="260"/>
    </row>
    <row r="719" spans="1:80" x14ac:dyDescent="0.2">
      <c r="A719" s="269"/>
      <c r="B719" s="272"/>
      <c r="C719" s="332" t="s">
        <v>923</v>
      </c>
      <c r="D719" s="333"/>
      <c r="E719" s="273">
        <v>0</v>
      </c>
      <c r="F719" s="274"/>
      <c r="G719" s="275"/>
      <c r="H719" s="276"/>
      <c r="I719" s="270"/>
      <c r="J719" s="277"/>
      <c r="K719" s="270"/>
      <c r="M719" s="271" t="s">
        <v>923</v>
      </c>
      <c r="O719" s="260"/>
    </row>
    <row r="720" spans="1:80" x14ac:dyDescent="0.2">
      <c r="A720" s="269"/>
      <c r="B720" s="272"/>
      <c r="C720" s="332" t="s">
        <v>924</v>
      </c>
      <c r="D720" s="333"/>
      <c r="E720" s="273">
        <v>1</v>
      </c>
      <c r="F720" s="274"/>
      <c r="G720" s="275"/>
      <c r="H720" s="276"/>
      <c r="I720" s="270"/>
      <c r="J720" s="277"/>
      <c r="K720" s="270"/>
      <c r="M720" s="271" t="s">
        <v>924</v>
      </c>
      <c r="O720" s="260"/>
    </row>
    <row r="721" spans="1:80" x14ac:dyDescent="0.2">
      <c r="A721" s="269"/>
      <c r="B721" s="272"/>
      <c r="C721" s="332" t="s">
        <v>925</v>
      </c>
      <c r="D721" s="333"/>
      <c r="E721" s="273">
        <v>6</v>
      </c>
      <c r="F721" s="274"/>
      <c r="G721" s="275"/>
      <c r="H721" s="276"/>
      <c r="I721" s="270"/>
      <c r="J721" s="277"/>
      <c r="K721" s="270"/>
      <c r="M721" s="271" t="s">
        <v>925</v>
      </c>
      <c r="O721" s="260"/>
    </row>
    <row r="722" spans="1:80" x14ac:dyDescent="0.2">
      <c r="A722" s="261">
        <v>173</v>
      </c>
      <c r="B722" s="262" t="s">
        <v>926</v>
      </c>
      <c r="C722" s="263" t="s">
        <v>927</v>
      </c>
      <c r="D722" s="264" t="s">
        <v>322</v>
      </c>
      <c r="E722" s="265">
        <v>3</v>
      </c>
      <c r="F722" s="265">
        <v>1021</v>
      </c>
      <c r="G722" s="266">
        <f>E722*F722</f>
        <v>3063</v>
      </c>
      <c r="H722" s="267">
        <v>5.4010000000000002E-2</v>
      </c>
      <c r="I722" s="268">
        <f>E722*H722</f>
        <v>0.16203000000000001</v>
      </c>
      <c r="J722" s="267">
        <v>0</v>
      </c>
      <c r="K722" s="268">
        <f>E722*J722</f>
        <v>0</v>
      </c>
      <c r="O722" s="260">
        <v>2</v>
      </c>
      <c r="AA722" s="233">
        <v>1</v>
      </c>
      <c r="AB722" s="233">
        <v>1</v>
      </c>
      <c r="AC722" s="233">
        <v>1</v>
      </c>
      <c r="AZ722" s="233">
        <v>1</v>
      </c>
      <c r="BA722" s="233">
        <f>IF(AZ722=1,G722,0)</f>
        <v>3063</v>
      </c>
      <c r="BB722" s="233">
        <f>IF(AZ722=2,G722,0)</f>
        <v>0</v>
      </c>
      <c r="BC722" s="233">
        <f>IF(AZ722=3,G722,0)</f>
        <v>0</v>
      </c>
      <c r="BD722" s="233">
        <f>IF(AZ722=4,G722,0)</f>
        <v>0</v>
      </c>
      <c r="BE722" s="233">
        <f>IF(AZ722=5,G722,0)</f>
        <v>0</v>
      </c>
      <c r="CA722" s="260">
        <v>1</v>
      </c>
      <c r="CB722" s="260">
        <v>1</v>
      </c>
    </row>
    <row r="723" spans="1:80" x14ac:dyDescent="0.2">
      <c r="A723" s="269"/>
      <c r="B723" s="272"/>
      <c r="C723" s="332" t="s">
        <v>919</v>
      </c>
      <c r="D723" s="333"/>
      <c r="E723" s="273">
        <v>0</v>
      </c>
      <c r="F723" s="274"/>
      <c r="G723" s="275"/>
      <c r="H723" s="276"/>
      <c r="I723" s="270"/>
      <c r="J723" s="277"/>
      <c r="K723" s="270"/>
      <c r="M723" s="271" t="s">
        <v>919</v>
      </c>
      <c r="O723" s="260"/>
    </row>
    <row r="724" spans="1:80" x14ac:dyDescent="0.2">
      <c r="A724" s="269"/>
      <c r="B724" s="272"/>
      <c r="C724" s="332" t="s">
        <v>928</v>
      </c>
      <c r="D724" s="333"/>
      <c r="E724" s="273">
        <v>2</v>
      </c>
      <c r="F724" s="274"/>
      <c r="G724" s="275"/>
      <c r="H724" s="276"/>
      <c r="I724" s="270"/>
      <c r="J724" s="277"/>
      <c r="K724" s="270"/>
      <c r="M724" s="271" t="s">
        <v>928</v>
      </c>
      <c r="O724" s="260"/>
    </row>
    <row r="725" spans="1:80" x14ac:dyDescent="0.2">
      <c r="A725" s="269"/>
      <c r="B725" s="272"/>
      <c r="C725" s="332" t="s">
        <v>929</v>
      </c>
      <c r="D725" s="333"/>
      <c r="E725" s="273">
        <v>1</v>
      </c>
      <c r="F725" s="274"/>
      <c r="G725" s="275"/>
      <c r="H725" s="276"/>
      <c r="I725" s="270"/>
      <c r="J725" s="277"/>
      <c r="K725" s="270"/>
      <c r="M725" s="271" t="s">
        <v>929</v>
      </c>
      <c r="O725" s="260"/>
    </row>
    <row r="726" spans="1:80" x14ac:dyDescent="0.2">
      <c r="A726" s="261">
        <v>174</v>
      </c>
      <c r="B726" s="262" t="s">
        <v>930</v>
      </c>
      <c r="C726" s="263" t="s">
        <v>931</v>
      </c>
      <c r="D726" s="264" t="s">
        <v>322</v>
      </c>
      <c r="E726" s="265">
        <v>3</v>
      </c>
      <c r="F726" s="265">
        <v>824</v>
      </c>
      <c r="G726" s="266">
        <f>E726*F726</f>
        <v>2472</v>
      </c>
      <c r="H726" s="267">
        <v>1.158E-2</v>
      </c>
      <c r="I726" s="268">
        <f>E726*H726</f>
        <v>3.474E-2</v>
      </c>
      <c r="J726" s="267"/>
      <c r="K726" s="268">
        <f>E726*J726</f>
        <v>0</v>
      </c>
      <c r="O726" s="260">
        <v>2</v>
      </c>
      <c r="AA726" s="233">
        <v>3</v>
      </c>
      <c r="AB726" s="233">
        <v>0</v>
      </c>
      <c r="AC726" s="233">
        <v>55330318</v>
      </c>
      <c r="AZ726" s="233">
        <v>1</v>
      </c>
      <c r="BA726" s="233">
        <f>IF(AZ726=1,G726,0)</f>
        <v>2472</v>
      </c>
      <c r="BB726" s="233">
        <f>IF(AZ726=2,G726,0)</f>
        <v>0</v>
      </c>
      <c r="BC726" s="233">
        <f>IF(AZ726=3,G726,0)</f>
        <v>0</v>
      </c>
      <c r="BD726" s="233">
        <f>IF(AZ726=4,G726,0)</f>
        <v>0</v>
      </c>
      <c r="BE726" s="233">
        <f>IF(AZ726=5,G726,0)</f>
        <v>0</v>
      </c>
      <c r="CA726" s="260">
        <v>3</v>
      </c>
      <c r="CB726" s="260">
        <v>0</v>
      </c>
    </row>
    <row r="727" spans="1:80" x14ac:dyDescent="0.2">
      <c r="A727" s="261">
        <v>175</v>
      </c>
      <c r="B727" s="262" t="s">
        <v>932</v>
      </c>
      <c r="C727" s="263" t="s">
        <v>933</v>
      </c>
      <c r="D727" s="264" t="s">
        <v>322</v>
      </c>
      <c r="E727" s="265">
        <v>5</v>
      </c>
      <c r="F727" s="265">
        <v>842</v>
      </c>
      <c r="G727" s="266">
        <f>E727*F727</f>
        <v>4210</v>
      </c>
      <c r="H727" s="267">
        <v>1.1860000000000001E-2</v>
      </c>
      <c r="I727" s="268">
        <f>E727*H727</f>
        <v>5.9300000000000005E-2</v>
      </c>
      <c r="J727" s="267"/>
      <c r="K727" s="268">
        <f>E727*J727</f>
        <v>0</v>
      </c>
      <c r="O727" s="260">
        <v>2</v>
      </c>
      <c r="AA727" s="233">
        <v>3</v>
      </c>
      <c r="AB727" s="233">
        <v>0</v>
      </c>
      <c r="AC727" s="233">
        <v>55330320</v>
      </c>
      <c r="AZ727" s="233">
        <v>1</v>
      </c>
      <c r="BA727" s="233">
        <f>IF(AZ727=1,G727,0)</f>
        <v>4210</v>
      </c>
      <c r="BB727" s="233">
        <f>IF(AZ727=2,G727,0)</f>
        <v>0</v>
      </c>
      <c r="BC727" s="233">
        <f>IF(AZ727=3,G727,0)</f>
        <v>0</v>
      </c>
      <c r="BD727" s="233">
        <f>IF(AZ727=4,G727,0)</f>
        <v>0</v>
      </c>
      <c r="BE727" s="233">
        <f>IF(AZ727=5,G727,0)</f>
        <v>0</v>
      </c>
      <c r="CA727" s="260">
        <v>3</v>
      </c>
      <c r="CB727" s="260">
        <v>0</v>
      </c>
    </row>
    <row r="728" spans="1:80" x14ac:dyDescent="0.2">
      <c r="A728" s="261">
        <v>176</v>
      </c>
      <c r="B728" s="262" t="s">
        <v>934</v>
      </c>
      <c r="C728" s="263" t="s">
        <v>935</v>
      </c>
      <c r="D728" s="264" t="s">
        <v>322</v>
      </c>
      <c r="E728" s="265">
        <v>1</v>
      </c>
      <c r="F728" s="265">
        <v>854</v>
      </c>
      <c r="G728" s="266">
        <f>E728*F728</f>
        <v>854</v>
      </c>
      <c r="H728" s="267">
        <v>1.214E-2</v>
      </c>
      <c r="I728" s="268">
        <f>E728*H728</f>
        <v>1.214E-2</v>
      </c>
      <c r="J728" s="267"/>
      <c r="K728" s="268">
        <f>E728*J728</f>
        <v>0</v>
      </c>
      <c r="O728" s="260">
        <v>2</v>
      </c>
      <c r="AA728" s="233">
        <v>3</v>
      </c>
      <c r="AB728" s="233">
        <v>1</v>
      </c>
      <c r="AC728" s="233">
        <v>55330322</v>
      </c>
      <c r="AZ728" s="233">
        <v>1</v>
      </c>
      <c r="BA728" s="233">
        <f>IF(AZ728=1,G728,0)</f>
        <v>854</v>
      </c>
      <c r="BB728" s="233">
        <f>IF(AZ728=2,G728,0)</f>
        <v>0</v>
      </c>
      <c r="BC728" s="233">
        <f>IF(AZ728=3,G728,0)</f>
        <v>0</v>
      </c>
      <c r="BD728" s="233">
        <f>IF(AZ728=4,G728,0)</f>
        <v>0</v>
      </c>
      <c r="BE728" s="233">
        <f>IF(AZ728=5,G728,0)</f>
        <v>0</v>
      </c>
      <c r="CA728" s="260">
        <v>3</v>
      </c>
      <c r="CB728" s="260">
        <v>1</v>
      </c>
    </row>
    <row r="729" spans="1:80" x14ac:dyDescent="0.2">
      <c r="A729" s="261">
        <v>177</v>
      </c>
      <c r="B729" s="262" t="s">
        <v>936</v>
      </c>
      <c r="C729" s="263" t="s">
        <v>937</v>
      </c>
      <c r="D729" s="264" t="s">
        <v>322</v>
      </c>
      <c r="E729" s="265">
        <v>11</v>
      </c>
      <c r="F729" s="265">
        <v>952</v>
      </c>
      <c r="G729" s="266">
        <f>E729*F729</f>
        <v>10472</v>
      </c>
      <c r="H729" s="267">
        <v>1.2710000000000001E-2</v>
      </c>
      <c r="I729" s="268">
        <f>E729*H729</f>
        <v>0.13981000000000002</v>
      </c>
      <c r="J729" s="267"/>
      <c r="K729" s="268">
        <f>E729*J729</f>
        <v>0</v>
      </c>
      <c r="O729" s="260">
        <v>2</v>
      </c>
      <c r="AA729" s="233">
        <v>3</v>
      </c>
      <c r="AB729" s="233">
        <v>0</v>
      </c>
      <c r="AC729" s="233">
        <v>55330324</v>
      </c>
      <c r="AZ729" s="233">
        <v>1</v>
      </c>
      <c r="BA729" s="233">
        <f>IF(AZ729=1,G729,0)</f>
        <v>10472</v>
      </c>
      <c r="BB729" s="233">
        <f>IF(AZ729=2,G729,0)</f>
        <v>0</v>
      </c>
      <c r="BC729" s="233">
        <f>IF(AZ729=3,G729,0)</f>
        <v>0</v>
      </c>
      <c r="BD729" s="233">
        <f>IF(AZ729=4,G729,0)</f>
        <v>0</v>
      </c>
      <c r="BE729" s="233">
        <f>IF(AZ729=5,G729,0)</f>
        <v>0</v>
      </c>
      <c r="CA729" s="260">
        <v>3</v>
      </c>
      <c r="CB729" s="260">
        <v>0</v>
      </c>
    </row>
    <row r="730" spans="1:80" x14ac:dyDescent="0.2">
      <c r="A730" s="278"/>
      <c r="B730" s="279" t="s">
        <v>100</v>
      </c>
      <c r="C730" s="280" t="s">
        <v>912</v>
      </c>
      <c r="D730" s="281"/>
      <c r="E730" s="282"/>
      <c r="F730" s="283"/>
      <c r="G730" s="284">
        <f>SUM(G708:G729)</f>
        <v>109550</v>
      </c>
      <c r="H730" s="285"/>
      <c r="I730" s="286">
        <f>SUM(I708:I729)</f>
        <v>1.16926</v>
      </c>
      <c r="J730" s="285"/>
      <c r="K730" s="286">
        <f>SUM(K708:K729)</f>
        <v>0</v>
      </c>
      <c r="O730" s="260">
        <v>4</v>
      </c>
      <c r="BA730" s="287">
        <f>SUM(BA708:BA729)</f>
        <v>109550</v>
      </c>
      <c r="BB730" s="287">
        <f>SUM(BB708:BB729)</f>
        <v>0</v>
      </c>
      <c r="BC730" s="287">
        <f>SUM(BC708:BC729)</f>
        <v>0</v>
      </c>
      <c r="BD730" s="287">
        <f>SUM(BD708:BD729)</f>
        <v>0</v>
      </c>
      <c r="BE730" s="287">
        <f>SUM(BE708:BE729)</f>
        <v>0</v>
      </c>
    </row>
    <row r="731" spans="1:80" x14ac:dyDescent="0.2">
      <c r="A731" s="250" t="s">
        <v>97</v>
      </c>
      <c r="B731" s="251" t="s">
        <v>572</v>
      </c>
      <c r="C731" s="252" t="s">
        <v>938</v>
      </c>
      <c r="D731" s="253"/>
      <c r="E731" s="254"/>
      <c r="F731" s="254"/>
      <c r="G731" s="255"/>
      <c r="H731" s="256"/>
      <c r="I731" s="257"/>
      <c r="J731" s="258"/>
      <c r="K731" s="259"/>
      <c r="O731" s="260">
        <v>1</v>
      </c>
    </row>
    <row r="732" spans="1:80" x14ac:dyDescent="0.2">
      <c r="A732" s="261">
        <v>178</v>
      </c>
      <c r="B732" s="262" t="s">
        <v>940</v>
      </c>
      <c r="C732" s="263" t="s">
        <v>941</v>
      </c>
      <c r="D732" s="264" t="s">
        <v>379</v>
      </c>
      <c r="E732" s="265">
        <v>22</v>
      </c>
      <c r="F732" s="265">
        <v>700</v>
      </c>
      <c r="G732" s="266">
        <f>E732*F732</f>
        <v>15400</v>
      </c>
      <c r="H732" s="267">
        <v>2.5200000000000001E-3</v>
      </c>
      <c r="I732" s="268">
        <f>E732*H732</f>
        <v>5.5440000000000003E-2</v>
      </c>
      <c r="J732" s="267">
        <v>0</v>
      </c>
      <c r="K732" s="268">
        <f>E732*J732</f>
        <v>0</v>
      </c>
      <c r="O732" s="260">
        <v>2</v>
      </c>
      <c r="AA732" s="233">
        <v>1</v>
      </c>
      <c r="AB732" s="233">
        <v>7</v>
      </c>
      <c r="AC732" s="233">
        <v>7</v>
      </c>
      <c r="AZ732" s="233">
        <v>1</v>
      </c>
      <c r="BA732" s="233">
        <f>IF(AZ732=1,G732,0)</f>
        <v>15400</v>
      </c>
      <c r="BB732" s="233">
        <f>IF(AZ732=2,G732,0)</f>
        <v>0</v>
      </c>
      <c r="BC732" s="233">
        <f>IF(AZ732=3,G732,0)</f>
        <v>0</v>
      </c>
      <c r="BD732" s="233">
        <f>IF(AZ732=4,G732,0)</f>
        <v>0</v>
      </c>
      <c r="BE732" s="233">
        <f>IF(AZ732=5,G732,0)</f>
        <v>0</v>
      </c>
      <c r="CA732" s="260">
        <v>1</v>
      </c>
      <c r="CB732" s="260">
        <v>7</v>
      </c>
    </row>
    <row r="733" spans="1:80" x14ac:dyDescent="0.2">
      <c r="A733" s="269"/>
      <c r="B733" s="272"/>
      <c r="C733" s="332" t="s">
        <v>942</v>
      </c>
      <c r="D733" s="333"/>
      <c r="E733" s="273">
        <v>0</v>
      </c>
      <c r="F733" s="274"/>
      <c r="G733" s="275"/>
      <c r="H733" s="276"/>
      <c r="I733" s="270"/>
      <c r="J733" s="277"/>
      <c r="K733" s="270"/>
      <c r="M733" s="271" t="s">
        <v>942</v>
      </c>
      <c r="O733" s="260"/>
    </row>
    <row r="734" spans="1:80" x14ac:dyDescent="0.2">
      <c r="A734" s="269"/>
      <c r="B734" s="272"/>
      <c r="C734" s="332" t="s">
        <v>943</v>
      </c>
      <c r="D734" s="333"/>
      <c r="E734" s="273">
        <v>22</v>
      </c>
      <c r="F734" s="274"/>
      <c r="G734" s="275"/>
      <c r="H734" s="276"/>
      <c r="I734" s="270"/>
      <c r="J734" s="277"/>
      <c r="K734" s="270"/>
      <c r="M734" s="271">
        <v>22</v>
      </c>
      <c r="O734" s="260"/>
    </row>
    <row r="735" spans="1:80" x14ac:dyDescent="0.2">
      <c r="A735" s="261">
        <v>179</v>
      </c>
      <c r="B735" s="262" t="s">
        <v>944</v>
      </c>
      <c r="C735" s="263" t="s">
        <v>945</v>
      </c>
      <c r="D735" s="264" t="s">
        <v>379</v>
      </c>
      <c r="E735" s="265">
        <v>20</v>
      </c>
      <c r="F735" s="265">
        <v>667</v>
      </c>
      <c r="G735" s="266">
        <f>E735*F735</f>
        <v>13340</v>
      </c>
      <c r="H735" s="267">
        <v>3.5699999999999998E-3</v>
      </c>
      <c r="I735" s="268">
        <f>E735*H735</f>
        <v>7.1399999999999991E-2</v>
      </c>
      <c r="J735" s="267">
        <v>0</v>
      </c>
      <c r="K735" s="268">
        <f>E735*J735</f>
        <v>0</v>
      </c>
      <c r="O735" s="260">
        <v>2</v>
      </c>
      <c r="AA735" s="233">
        <v>1</v>
      </c>
      <c r="AB735" s="233">
        <v>7</v>
      </c>
      <c r="AC735" s="233">
        <v>7</v>
      </c>
      <c r="AZ735" s="233">
        <v>1</v>
      </c>
      <c r="BA735" s="233">
        <f>IF(AZ735=1,G735,0)</f>
        <v>13340</v>
      </c>
      <c r="BB735" s="233">
        <f>IF(AZ735=2,G735,0)</f>
        <v>0</v>
      </c>
      <c r="BC735" s="233">
        <f>IF(AZ735=3,G735,0)</f>
        <v>0</v>
      </c>
      <c r="BD735" s="233">
        <f>IF(AZ735=4,G735,0)</f>
        <v>0</v>
      </c>
      <c r="BE735" s="233">
        <f>IF(AZ735=5,G735,0)</f>
        <v>0</v>
      </c>
      <c r="CA735" s="260">
        <v>1</v>
      </c>
      <c r="CB735" s="260">
        <v>7</v>
      </c>
    </row>
    <row r="736" spans="1:80" x14ac:dyDescent="0.2">
      <c r="A736" s="269"/>
      <c r="B736" s="272"/>
      <c r="C736" s="332" t="s">
        <v>946</v>
      </c>
      <c r="D736" s="333"/>
      <c r="E736" s="273">
        <v>0</v>
      </c>
      <c r="F736" s="274"/>
      <c r="G736" s="275"/>
      <c r="H736" s="276"/>
      <c r="I736" s="270"/>
      <c r="J736" s="277"/>
      <c r="K736" s="270"/>
      <c r="M736" s="271" t="s">
        <v>946</v>
      </c>
      <c r="O736" s="260"/>
    </row>
    <row r="737" spans="1:80" x14ac:dyDescent="0.2">
      <c r="A737" s="269"/>
      <c r="B737" s="272"/>
      <c r="C737" s="332" t="s">
        <v>947</v>
      </c>
      <c r="D737" s="333"/>
      <c r="E737" s="273">
        <v>20</v>
      </c>
      <c r="F737" s="274"/>
      <c r="G737" s="275"/>
      <c r="H737" s="276"/>
      <c r="I737" s="270"/>
      <c r="J737" s="277"/>
      <c r="K737" s="270"/>
      <c r="M737" s="271">
        <v>20</v>
      </c>
      <c r="O737" s="260"/>
    </row>
    <row r="738" spans="1:80" x14ac:dyDescent="0.2">
      <c r="A738" s="261">
        <v>180</v>
      </c>
      <c r="B738" s="262" t="s">
        <v>948</v>
      </c>
      <c r="C738" s="263" t="s">
        <v>949</v>
      </c>
      <c r="D738" s="264" t="s">
        <v>379</v>
      </c>
      <c r="E738" s="265">
        <v>78</v>
      </c>
      <c r="F738" s="265">
        <v>705</v>
      </c>
      <c r="G738" s="266">
        <f>E738*F738</f>
        <v>54990</v>
      </c>
      <c r="H738" s="267">
        <v>4.0299999999999997E-3</v>
      </c>
      <c r="I738" s="268">
        <f>E738*H738</f>
        <v>0.31433999999999995</v>
      </c>
      <c r="J738" s="267">
        <v>0</v>
      </c>
      <c r="K738" s="268">
        <f>E738*J738</f>
        <v>0</v>
      </c>
      <c r="O738" s="260">
        <v>2</v>
      </c>
      <c r="AA738" s="233">
        <v>1</v>
      </c>
      <c r="AB738" s="233">
        <v>7</v>
      </c>
      <c r="AC738" s="233">
        <v>7</v>
      </c>
      <c r="AZ738" s="233">
        <v>1</v>
      </c>
      <c r="BA738" s="233">
        <f>IF(AZ738=1,G738,0)</f>
        <v>54990</v>
      </c>
      <c r="BB738" s="233">
        <f>IF(AZ738=2,G738,0)</f>
        <v>0</v>
      </c>
      <c r="BC738" s="233">
        <f>IF(AZ738=3,G738,0)</f>
        <v>0</v>
      </c>
      <c r="BD738" s="233">
        <f>IF(AZ738=4,G738,0)</f>
        <v>0</v>
      </c>
      <c r="BE738" s="233">
        <f>IF(AZ738=5,G738,0)</f>
        <v>0</v>
      </c>
      <c r="CA738" s="260">
        <v>1</v>
      </c>
      <c r="CB738" s="260">
        <v>7</v>
      </c>
    </row>
    <row r="739" spans="1:80" x14ac:dyDescent="0.2">
      <c r="A739" s="269"/>
      <c r="B739" s="272"/>
      <c r="C739" s="332" t="s">
        <v>942</v>
      </c>
      <c r="D739" s="333"/>
      <c r="E739" s="273">
        <v>0</v>
      </c>
      <c r="F739" s="274"/>
      <c r="G739" s="275"/>
      <c r="H739" s="276"/>
      <c r="I739" s="270"/>
      <c r="J739" s="277"/>
      <c r="K739" s="270"/>
      <c r="M739" s="271" t="s">
        <v>942</v>
      </c>
      <c r="O739" s="260"/>
    </row>
    <row r="740" spans="1:80" x14ac:dyDescent="0.2">
      <c r="A740" s="269"/>
      <c r="B740" s="272"/>
      <c r="C740" s="332" t="s">
        <v>665</v>
      </c>
      <c r="D740" s="333"/>
      <c r="E740" s="273">
        <v>43</v>
      </c>
      <c r="F740" s="274"/>
      <c r="G740" s="275"/>
      <c r="H740" s="276"/>
      <c r="I740" s="270"/>
      <c r="J740" s="277"/>
      <c r="K740" s="270"/>
      <c r="M740" s="271">
        <v>43</v>
      </c>
      <c r="O740" s="260"/>
    </row>
    <row r="741" spans="1:80" x14ac:dyDescent="0.2">
      <c r="A741" s="269"/>
      <c r="B741" s="272"/>
      <c r="C741" s="332" t="s">
        <v>946</v>
      </c>
      <c r="D741" s="333"/>
      <c r="E741" s="273">
        <v>0</v>
      </c>
      <c r="F741" s="274"/>
      <c r="G741" s="275"/>
      <c r="H741" s="276"/>
      <c r="I741" s="270"/>
      <c r="J741" s="277"/>
      <c r="K741" s="270"/>
      <c r="M741" s="271" t="s">
        <v>946</v>
      </c>
      <c r="O741" s="260"/>
    </row>
    <row r="742" spans="1:80" x14ac:dyDescent="0.2">
      <c r="A742" s="269"/>
      <c r="B742" s="272"/>
      <c r="C742" s="332" t="s">
        <v>950</v>
      </c>
      <c r="D742" s="333"/>
      <c r="E742" s="273">
        <v>35</v>
      </c>
      <c r="F742" s="274"/>
      <c r="G742" s="275"/>
      <c r="H742" s="276"/>
      <c r="I742" s="270"/>
      <c r="J742" s="277"/>
      <c r="K742" s="270"/>
      <c r="M742" s="271">
        <v>35</v>
      </c>
      <c r="O742" s="260"/>
    </row>
    <row r="743" spans="1:80" x14ac:dyDescent="0.2">
      <c r="A743" s="261">
        <v>181</v>
      </c>
      <c r="B743" s="262" t="s">
        <v>951</v>
      </c>
      <c r="C743" s="263" t="s">
        <v>952</v>
      </c>
      <c r="D743" s="264" t="s">
        <v>379</v>
      </c>
      <c r="E743" s="265">
        <v>120</v>
      </c>
      <c r="F743" s="265">
        <v>26</v>
      </c>
      <c r="G743" s="266">
        <f>E743*F743</f>
        <v>3120</v>
      </c>
      <c r="H743" s="267">
        <v>0</v>
      </c>
      <c r="I743" s="268">
        <f>E743*H743</f>
        <v>0</v>
      </c>
      <c r="J743" s="267">
        <v>0</v>
      </c>
      <c r="K743" s="268">
        <f>E743*J743</f>
        <v>0</v>
      </c>
      <c r="O743" s="260">
        <v>2</v>
      </c>
      <c r="AA743" s="233">
        <v>1</v>
      </c>
      <c r="AB743" s="233">
        <v>1</v>
      </c>
      <c r="AC743" s="233">
        <v>1</v>
      </c>
      <c r="AZ743" s="233">
        <v>1</v>
      </c>
      <c r="BA743" s="233">
        <f>IF(AZ743=1,G743,0)</f>
        <v>3120</v>
      </c>
      <c r="BB743" s="233">
        <f>IF(AZ743=2,G743,0)</f>
        <v>0</v>
      </c>
      <c r="BC743" s="233">
        <f>IF(AZ743=3,G743,0)</f>
        <v>0</v>
      </c>
      <c r="BD743" s="233">
        <f>IF(AZ743=4,G743,0)</f>
        <v>0</v>
      </c>
      <c r="BE743" s="233">
        <f>IF(AZ743=5,G743,0)</f>
        <v>0</v>
      </c>
      <c r="CA743" s="260">
        <v>1</v>
      </c>
      <c r="CB743" s="260">
        <v>1</v>
      </c>
    </row>
    <row r="744" spans="1:80" x14ac:dyDescent="0.2">
      <c r="A744" s="269"/>
      <c r="B744" s="272"/>
      <c r="C744" s="332" t="s">
        <v>953</v>
      </c>
      <c r="D744" s="333"/>
      <c r="E744" s="273">
        <v>120</v>
      </c>
      <c r="F744" s="274"/>
      <c r="G744" s="275"/>
      <c r="H744" s="276"/>
      <c r="I744" s="270"/>
      <c r="J744" s="277"/>
      <c r="K744" s="270"/>
      <c r="M744" s="271" t="s">
        <v>953</v>
      </c>
      <c r="O744" s="260"/>
    </row>
    <row r="745" spans="1:80" x14ac:dyDescent="0.2">
      <c r="A745" s="261">
        <v>182</v>
      </c>
      <c r="B745" s="262" t="s">
        <v>954</v>
      </c>
      <c r="C745" s="263" t="s">
        <v>955</v>
      </c>
      <c r="D745" s="264" t="s">
        <v>956</v>
      </c>
      <c r="E745" s="265">
        <v>2</v>
      </c>
      <c r="F745" s="265">
        <v>2640</v>
      </c>
      <c r="G745" s="266">
        <f>E745*F745</f>
        <v>5280</v>
      </c>
      <c r="H745" s="267">
        <v>1.2999999999999999E-4</v>
      </c>
      <c r="I745" s="268">
        <f>E745*H745</f>
        <v>2.5999999999999998E-4</v>
      </c>
      <c r="J745" s="267">
        <v>0</v>
      </c>
      <c r="K745" s="268">
        <f>E745*J745</f>
        <v>0</v>
      </c>
      <c r="O745" s="260">
        <v>2</v>
      </c>
      <c r="AA745" s="233">
        <v>1</v>
      </c>
      <c r="AB745" s="233">
        <v>1</v>
      </c>
      <c r="AC745" s="233">
        <v>1</v>
      </c>
      <c r="AZ745" s="233">
        <v>1</v>
      </c>
      <c r="BA745" s="233">
        <f>IF(AZ745=1,G745,0)</f>
        <v>5280</v>
      </c>
      <c r="BB745" s="233">
        <f>IF(AZ745=2,G745,0)</f>
        <v>0</v>
      </c>
      <c r="BC745" s="233">
        <f>IF(AZ745=3,G745,0)</f>
        <v>0</v>
      </c>
      <c r="BD745" s="233">
        <f>IF(AZ745=4,G745,0)</f>
        <v>0</v>
      </c>
      <c r="BE745" s="233">
        <f>IF(AZ745=5,G745,0)</f>
        <v>0</v>
      </c>
      <c r="CA745" s="260">
        <v>1</v>
      </c>
      <c r="CB745" s="260">
        <v>1</v>
      </c>
    </row>
    <row r="746" spans="1:80" x14ac:dyDescent="0.2">
      <c r="A746" s="269"/>
      <c r="B746" s="272"/>
      <c r="C746" s="332" t="s">
        <v>957</v>
      </c>
      <c r="D746" s="333"/>
      <c r="E746" s="273">
        <v>0</v>
      </c>
      <c r="F746" s="274"/>
      <c r="G746" s="275"/>
      <c r="H746" s="276"/>
      <c r="I746" s="270"/>
      <c r="J746" s="277"/>
      <c r="K746" s="270"/>
      <c r="M746" s="271" t="s">
        <v>957</v>
      </c>
      <c r="O746" s="260"/>
    </row>
    <row r="747" spans="1:80" x14ac:dyDescent="0.2">
      <c r="A747" s="269"/>
      <c r="B747" s="272"/>
      <c r="C747" s="332" t="s">
        <v>98</v>
      </c>
      <c r="D747" s="333"/>
      <c r="E747" s="273">
        <v>1</v>
      </c>
      <c r="F747" s="274"/>
      <c r="G747" s="275"/>
      <c r="H747" s="276"/>
      <c r="I747" s="270"/>
      <c r="J747" s="277"/>
      <c r="K747" s="270"/>
      <c r="M747" s="271">
        <v>1</v>
      </c>
      <c r="O747" s="260"/>
    </row>
    <row r="748" spans="1:80" x14ac:dyDescent="0.2">
      <c r="A748" s="269"/>
      <c r="B748" s="272"/>
      <c r="C748" s="332" t="s">
        <v>958</v>
      </c>
      <c r="D748" s="333"/>
      <c r="E748" s="273">
        <v>0</v>
      </c>
      <c r="F748" s="274"/>
      <c r="G748" s="275"/>
      <c r="H748" s="276"/>
      <c r="I748" s="270"/>
      <c r="J748" s="277"/>
      <c r="K748" s="270"/>
      <c r="M748" s="271" t="s">
        <v>958</v>
      </c>
      <c r="O748" s="260"/>
    </row>
    <row r="749" spans="1:80" x14ac:dyDescent="0.2">
      <c r="A749" s="269"/>
      <c r="B749" s="272"/>
      <c r="C749" s="332" t="s">
        <v>98</v>
      </c>
      <c r="D749" s="333"/>
      <c r="E749" s="273">
        <v>1</v>
      </c>
      <c r="F749" s="274"/>
      <c r="G749" s="275"/>
      <c r="H749" s="276"/>
      <c r="I749" s="270"/>
      <c r="J749" s="277"/>
      <c r="K749" s="270"/>
      <c r="M749" s="271">
        <v>1</v>
      </c>
      <c r="O749" s="260"/>
    </row>
    <row r="750" spans="1:80" x14ac:dyDescent="0.2">
      <c r="A750" s="278"/>
      <c r="B750" s="279" t="s">
        <v>100</v>
      </c>
      <c r="C750" s="280" t="s">
        <v>939</v>
      </c>
      <c r="D750" s="281"/>
      <c r="E750" s="282"/>
      <c r="F750" s="283"/>
      <c r="G750" s="284">
        <f>SUM(G731:G749)</f>
        <v>92130</v>
      </c>
      <c r="H750" s="285"/>
      <c r="I750" s="286">
        <f>SUM(I731:I749)</f>
        <v>0.44143999999999994</v>
      </c>
      <c r="J750" s="285"/>
      <c r="K750" s="286">
        <f>SUM(K731:K749)</f>
        <v>0</v>
      </c>
      <c r="O750" s="260">
        <v>4</v>
      </c>
      <c r="BA750" s="287">
        <f>SUM(BA731:BA749)</f>
        <v>92130</v>
      </c>
      <c r="BB750" s="287">
        <f>SUM(BB731:BB749)</f>
        <v>0</v>
      </c>
      <c r="BC750" s="287">
        <f>SUM(BC731:BC749)</f>
        <v>0</v>
      </c>
      <c r="BD750" s="287">
        <f>SUM(BD731:BD749)</f>
        <v>0</v>
      </c>
      <c r="BE750" s="287">
        <f>SUM(BE731:BE749)</f>
        <v>0</v>
      </c>
    </row>
    <row r="751" spans="1:80" x14ac:dyDescent="0.2">
      <c r="A751" s="250" t="s">
        <v>97</v>
      </c>
      <c r="B751" s="251" t="s">
        <v>959</v>
      </c>
      <c r="C751" s="252" t="s">
        <v>960</v>
      </c>
      <c r="D751" s="253"/>
      <c r="E751" s="254"/>
      <c r="F751" s="254"/>
      <c r="G751" s="255"/>
      <c r="H751" s="256"/>
      <c r="I751" s="257"/>
      <c r="J751" s="258"/>
      <c r="K751" s="259"/>
      <c r="O751" s="260">
        <v>1</v>
      </c>
    </row>
    <row r="752" spans="1:80" x14ac:dyDescent="0.2">
      <c r="A752" s="261">
        <v>183</v>
      </c>
      <c r="B752" s="262" t="s">
        <v>962</v>
      </c>
      <c r="C752" s="263" t="s">
        <v>963</v>
      </c>
      <c r="D752" s="264" t="s">
        <v>322</v>
      </c>
      <c r="E752" s="265">
        <v>4</v>
      </c>
      <c r="F752" s="265">
        <v>2750</v>
      </c>
      <c r="G752" s="266">
        <f>E752*F752</f>
        <v>11000</v>
      </c>
      <c r="H752" s="267">
        <v>7.5800000000000006E-2</v>
      </c>
      <c r="I752" s="268">
        <f>E752*H752</f>
        <v>0.30320000000000003</v>
      </c>
      <c r="J752" s="267">
        <v>0</v>
      </c>
      <c r="K752" s="268">
        <f>E752*J752</f>
        <v>0</v>
      </c>
      <c r="O752" s="260">
        <v>2</v>
      </c>
      <c r="AA752" s="233">
        <v>1</v>
      </c>
      <c r="AB752" s="233">
        <v>7</v>
      </c>
      <c r="AC752" s="233">
        <v>7</v>
      </c>
      <c r="AZ752" s="233">
        <v>1</v>
      </c>
      <c r="BA752" s="233">
        <f>IF(AZ752=1,G752,0)</f>
        <v>11000</v>
      </c>
      <c r="BB752" s="233">
        <f>IF(AZ752=2,G752,0)</f>
        <v>0</v>
      </c>
      <c r="BC752" s="233">
        <f>IF(AZ752=3,G752,0)</f>
        <v>0</v>
      </c>
      <c r="BD752" s="233">
        <f>IF(AZ752=4,G752,0)</f>
        <v>0</v>
      </c>
      <c r="BE752" s="233">
        <f>IF(AZ752=5,G752,0)</f>
        <v>0</v>
      </c>
      <c r="CA752" s="260">
        <v>1</v>
      </c>
      <c r="CB752" s="260">
        <v>7</v>
      </c>
    </row>
    <row r="753" spans="1:80" ht="22.5" x14ac:dyDescent="0.2">
      <c r="A753" s="261">
        <v>184</v>
      </c>
      <c r="B753" s="262" t="s">
        <v>964</v>
      </c>
      <c r="C753" s="263" t="s">
        <v>965</v>
      </c>
      <c r="D753" s="264" t="s">
        <v>322</v>
      </c>
      <c r="E753" s="265">
        <v>1</v>
      </c>
      <c r="F753" s="265">
        <v>2805</v>
      </c>
      <c r="G753" s="266">
        <f>E753*F753</f>
        <v>2805</v>
      </c>
      <c r="H753" s="267">
        <v>0.22267000000000001</v>
      </c>
      <c r="I753" s="268">
        <f>E753*H753</f>
        <v>0.22267000000000001</v>
      </c>
      <c r="J753" s="267">
        <v>0</v>
      </c>
      <c r="K753" s="268">
        <f>E753*J753</f>
        <v>0</v>
      </c>
      <c r="O753" s="260">
        <v>2</v>
      </c>
      <c r="AA753" s="233">
        <v>1</v>
      </c>
      <c r="AB753" s="233">
        <v>1</v>
      </c>
      <c r="AC753" s="233">
        <v>1</v>
      </c>
      <c r="AZ753" s="233">
        <v>1</v>
      </c>
      <c r="BA753" s="233">
        <f>IF(AZ753=1,G753,0)</f>
        <v>2805</v>
      </c>
      <c r="BB753" s="233">
        <f>IF(AZ753=2,G753,0)</f>
        <v>0</v>
      </c>
      <c r="BC753" s="233">
        <f>IF(AZ753=3,G753,0)</f>
        <v>0</v>
      </c>
      <c r="BD753" s="233">
        <f>IF(AZ753=4,G753,0)</f>
        <v>0</v>
      </c>
      <c r="BE753" s="233">
        <f>IF(AZ753=5,G753,0)</f>
        <v>0</v>
      </c>
      <c r="CA753" s="260">
        <v>1</v>
      </c>
      <c r="CB753" s="260">
        <v>1</v>
      </c>
    </row>
    <row r="754" spans="1:80" ht="22.5" x14ac:dyDescent="0.2">
      <c r="A754" s="261">
        <v>185</v>
      </c>
      <c r="B754" s="262" t="s">
        <v>966</v>
      </c>
      <c r="C754" s="263" t="s">
        <v>967</v>
      </c>
      <c r="D754" s="264" t="s">
        <v>322</v>
      </c>
      <c r="E754" s="265">
        <v>2</v>
      </c>
      <c r="F754" s="265">
        <v>14740</v>
      </c>
      <c r="G754" s="266">
        <f>E754*F754</f>
        <v>29480</v>
      </c>
      <c r="H754" s="267">
        <v>2.89066</v>
      </c>
      <c r="I754" s="268">
        <f>E754*H754</f>
        <v>5.78132</v>
      </c>
      <c r="J754" s="267">
        <v>0</v>
      </c>
      <c r="K754" s="268">
        <f>E754*J754</f>
        <v>0</v>
      </c>
      <c r="O754" s="260">
        <v>2</v>
      </c>
      <c r="AA754" s="233">
        <v>1</v>
      </c>
      <c r="AB754" s="233">
        <v>0</v>
      </c>
      <c r="AC754" s="233">
        <v>0</v>
      </c>
      <c r="AZ754" s="233">
        <v>1</v>
      </c>
      <c r="BA754" s="233">
        <f>IF(AZ754=1,G754,0)</f>
        <v>29480</v>
      </c>
      <c r="BB754" s="233">
        <f>IF(AZ754=2,G754,0)</f>
        <v>0</v>
      </c>
      <c r="BC754" s="233">
        <f>IF(AZ754=3,G754,0)</f>
        <v>0</v>
      </c>
      <c r="BD754" s="233">
        <f>IF(AZ754=4,G754,0)</f>
        <v>0</v>
      </c>
      <c r="BE754" s="233">
        <f>IF(AZ754=5,G754,0)</f>
        <v>0</v>
      </c>
      <c r="CA754" s="260">
        <v>1</v>
      </c>
      <c r="CB754" s="260">
        <v>0</v>
      </c>
    </row>
    <row r="755" spans="1:80" x14ac:dyDescent="0.2">
      <c r="A755" s="269"/>
      <c r="B755" s="272"/>
      <c r="C755" s="332" t="s">
        <v>968</v>
      </c>
      <c r="D755" s="333"/>
      <c r="E755" s="273">
        <v>0</v>
      </c>
      <c r="F755" s="274"/>
      <c r="G755" s="275"/>
      <c r="H755" s="276"/>
      <c r="I755" s="270"/>
      <c r="J755" s="277"/>
      <c r="K755" s="270"/>
      <c r="M755" s="271" t="s">
        <v>968</v>
      </c>
      <c r="O755" s="260"/>
    </row>
    <row r="756" spans="1:80" x14ac:dyDescent="0.2">
      <c r="A756" s="269"/>
      <c r="B756" s="272"/>
      <c r="C756" s="332" t="s">
        <v>273</v>
      </c>
      <c r="D756" s="333"/>
      <c r="E756" s="273">
        <v>2</v>
      </c>
      <c r="F756" s="274"/>
      <c r="G756" s="275"/>
      <c r="H756" s="276"/>
      <c r="I756" s="270"/>
      <c r="J756" s="277"/>
      <c r="K756" s="270"/>
      <c r="M756" s="271">
        <v>2</v>
      </c>
      <c r="O756" s="260"/>
    </row>
    <row r="757" spans="1:80" x14ac:dyDescent="0.2">
      <c r="A757" s="261">
        <v>186</v>
      </c>
      <c r="B757" s="262" t="s">
        <v>969</v>
      </c>
      <c r="C757" s="263" t="s">
        <v>970</v>
      </c>
      <c r="D757" s="264" t="s">
        <v>322</v>
      </c>
      <c r="E757" s="265">
        <v>2</v>
      </c>
      <c r="F757" s="265">
        <v>470</v>
      </c>
      <c r="G757" s="266">
        <f>E757*F757</f>
        <v>940</v>
      </c>
      <c r="H757" s="267">
        <v>0</v>
      </c>
      <c r="I757" s="268">
        <f>E757*H757</f>
        <v>0</v>
      </c>
      <c r="J757" s="267">
        <v>0</v>
      </c>
      <c r="K757" s="268">
        <f>E757*J757</f>
        <v>0</v>
      </c>
      <c r="O757" s="260">
        <v>2</v>
      </c>
      <c r="AA757" s="233">
        <v>1</v>
      </c>
      <c r="AB757" s="233">
        <v>1</v>
      </c>
      <c r="AC757" s="233">
        <v>1</v>
      </c>
      <c r="AZ757" s="233">
        <v>1</v>
      </c>
      <c r="BA757" s="233">
        <f>IF(AZ757=1,G757,0)</f>
        <v>940</v>
      </c>
      <c r="BB757" s="233">
        <f>IF(AZ757=2,G757,0)</f>
        <v>0</v>
      </c>
      <c r="BC757" s="233">
        <f>IF(AZ757=3,G757,0)</f>
        <v>0</v>
      </c>
      <c r="BD757" s="233">
        <f>IF(AZ757=4,G757,0)</f>
        <v>0</v>
      </c>
      <c r="BE757" s="233">
        <f>IF(AZ757=5,G757,0)</f>
        <v>0</v>
      </c>
      <c r="CA757" s="260">
        <v>1</v>
      </c>
      <c r="CB757" s="260">
        <v>1</v>
      </c>
    </row>
    <row r="758" spans="1:80" x14ac:dyDescent="0.2">
      <c r="A758" s="269"/>
      <c r="B758" s="272"/>
      <c r="C758" s="332" t="s">
        <v>971</v>
      </c>
      <c r="D758" s="333"/>
      <c r="E758" s="273">
        <v>0</v>
      </c>
      <c r="F758" s="274"/>
      <c r="G758" s="275"/>
      <c r="H758" s="276"/>
      <c r="I758" s="270"/>
      <c r="J758" s="277"/>
      <c r="K758" s="270"/>
      <c r="M758" s="271" t="s">
        <v>971</v>
      </c>
      <c r="O758" s="260"/>
    </row>
    <row r="759" spans="1:80" x14ac:dyDescent="0.2">
      <c r="A759" s="269"/>
      <c r="B759" s="272"/>
      <c r="C759" s="332" t="s">
        <v>273</v>
      </c>
      <c r="D759" s="333"/>
      <c r="E759" s="273">
        <v>2</v>
      </c>
      <c r="F759" s="274"/>
      <c r="G759" s="275"/>
      <c r="H759" s="276"/>
      <c r="I759" s="270"/>
      <c r="J759" s="277"/>
      <c r="K759" s="270"/>
      <c r="M759" s="271">
        <v>2</v>
      </c>
      <c r="O759" s="260"/>
    </row>
    <row r="760" spans="1:80" ht="22.5" x14ac:dyDescent="0.2">
      <c r="A760" s="261">
        <v>187</v>
      </c>
      <c r="B760" s="262" t="s">
        <v>972</v>
      </c>
      <c r="C760" s="263" t="s">
        <v>973</v>
      </c>
      <c r="D760" s="264" t="s">
        <v>322</v>
      </c>
      <c r="E760" s="265">
        <v>2</v>
      </c>
      <c r="F760" s="265">
        <v>4389</v>
      </c>
      <c r="G760" s="266">
        <f>E760*F760</f>
        <v>8778</v>
      </c>
      <c r="H760" s="267">
        <v>0.16502</v>
      </c>
      <c r="I760" s="268">
        <f>E760*H760</f>
        <v>0.33004</v>
      </c>
      <c r="J760" s="267">
        <v>0</v>
      </c>
      <c r="K760" s="268">
        <f>E760*J760</f>
        <v>0</v>
      </c>
      <c r="O760" s="260">
        <v>2</v>
      </c>
      <c r="AA760" s="233">
        <v>1</v>
      </c>
      <c r="AB760" s="233">
        <v>1</v>
      </c>
      <c r="AC760" s="233">
        <v>1</v>
      </c>
      <c r="AZ760" s="233">
        <v>1</v>
      </c>
      <c r="BA760" s="233">
        <f>IF(AZ760=1,G760,0)</f>
        <v>8778</v>
      </c>
      <c r="BB760" s="233">
        <f>IF(AZ760=2,G760,0)</f>
        <v>0</v>
      </c>
      <c r="BC760" s="233">
        <f>IF(AZ760=3,G760,0)</f>
        <v>0</v>
      </c>
      <c r="BD760" s="233">
        <f>IF(AZ760=4,G760,0)</f>
        <v>0</v>
      </c>
      <c r="BE760" s="233">
        <f>IF(AZ760=5,G760,0)</f>
        <v>0</v>
      </c>
      <c r="CA760" s="260">
        <v>1</v>
      </c>
      <c r="CB760" s="260">
        <v>1</v>
      </c>
    </row>
    <row r="761" spans="1:80" x14ac:dyDescent="0.2">
      <c r="A761" s="269"/>
      <c r="B761" s="272"/>
      <c r="C761" s="332" t="s">
        <v>974</v>
      </c>
      <c r="D761" s="333"/>
      <c r="E761" s="273">
        <v>0</v>
      </c>
      <c r="F761" s="274"/>
      <c r="G761" s="275"/>
      <c r="H761" s="276"/>
      <c r="I761" s="270"/>
      <c r="J761" s="277"/>
      <c r="K761" s="270"/>
      <c r="M761" s="271" t="s">
        <v>974</v>
      </c>
      <c r="O761" s="260"/>
    </row>
    <row r="762" spans="1:80" x14ac:dyDescent="0.2">
      <c r="A762" s="269"/>
      <c r="B762" s="272"/>
      <c r="C762" s="332" t="s">
        <v>273</v>
      </c>
      <c r="D762" s="333"/>
      <c r="E762" s="273">
        <v>2</v>
      </c>
      <c r="F762" s="274"/>
      <c r="G762" s="275"/>
      <c r="H762" s="276"/>
      <c r="I762" s="270"/>
      <c r="J762" s="277"/>
      <c r="K762" s="270"/>
      <c r="M762" s="271">
        <v>2</v>
      </c>
      <c r="O762" s="260"/>
    </row>
    <row r="763" spans="1:80" ht="22.5" x14ac:dyDescent="0.2">
      <c r="A763" s="261">
        <v>188</v>
      </c>
      <c r="B763" s="262" t="s">
        <v>975</v>
      </c>
      <c r="C763" s="263" t="s">
        <v>976</v>
      </c>
      <c r="D763" s="264" t="s">
        <v>322</v>
      </c>
      <c r="E763" s="265">
        <v>1</v>
      </c>
      <c r="F763" s="265">
        <v>1650</v>
      </c>
      <c r="G763" s="266">
        <f>E763*F763</f>
        <v>1650</v>
      </c>
      <c r="H763" s="267">
        <v>7.0274999999999999</v>
      </c>
      <c r="I763" s="268">
        <f>E763*H763</f>
        <v>7.0274999999999999</v>
      </c>
      <c r="J763" s="267">
        <v>0</v>
      </c>
      <c r="K763" s="268">
        <f>E763*J763</f>
        <v>0</v>
      </c>
      <c r="O763" s="260">
        <v>2</v>
      </c>
      <c r="AA763" s="233">
        <v>1</v>
      </c>
      <c r="AB763" s="233">
        <v>0</v>
      </c>
      <c r="AC763" s="233">
        <v>0</v>
      </c>
      <c r="AZ763" s="233">
        <v>1</v>
      </c>
      <c r="BA763" s="233">
        <f>IF(AZ763=1,G763,0)</f>
        <v>1650</v>
      </c>
      <c r="BB763" s="233">
        <f>IF(AZ763=2,G763,0)</f>
        <v>0</v>
      </c>
      <c r="BC763" s="233">
        <f>IF(AZ763=3,G763,0)</f>
        <v>0</v>
      </c>
      <c r="BD763" s="233">
        <f>IF(AZ763=4,G763,0)</f>
        <v>0</v>
      </c>
      <c r="BE763" s="233">
        <f>IF(AZ763=5,G763,0)</f>
        <v>0</v>
      </c>
      <c r="CA763" s="260">
        <v>1</v>
      </c>
      <c r="CB763" s="260">
        <v>0</v>
      </c>
    </row>
    <row r="764" spans="1:80" x14ac:dyDescent="0.2">
      <c r="A764" s="269"/>
      <c r="B764" s="272"/>
      <c r="C764" s="332" t="s">
        <v>977</v>
      </c>
      <c r="D764" s="333"/>
      <c r="E764" s="273">
        <v>0</v>
      </c>
      <c r="F764" s="274"/>
      <c r="G764" s="275"/>
      <c r="H764" s="276"/>
      <c r="I764" s="270"/>
      <c r="J764" s="277"/>
      <c r="K764" s="270"/>
      <c r="M764" s="271" t="s">
        <v>977</v>
      </c>
      <c r="O764" s="260"/>
    </row>
    <row r="765" spans="1:80" x14ac:dyDescent="0.2">
      <c r="A765" s="269"/>
      <c r="B765" s="272"/>
      <c r="C765" s="332" t="s">
        <v>98</v>
      </c>
      <c r="D765" s="333"/>
      <c r="E765" s="273">
        <v>1</v>
      </c>
      <c r="F765" s="274"/>
      <c r="G765" s="275"/>
      <c r="H765" s="276"/>
      <c r="I765" s="270"/>
      <c r="J765" s="277"/>
      <c r="K765" s="270"/>
      <c r="M765" s="271">
        <v>1</v>
      </c>
      <c r="O765" s="260"/>
    </row>
    <row r="766" spans="1:80" x14ac:dyDescent="0.2">
      <c r="A766" s="261">
        <v>189</v>
      </c>
      <c r="B766" s="262" t="s">
        <v>978</v>
      </c>
      <c r="C766" s="263" t="s">
        <v>979</v>
      </c>
      <c r="D766" s="264" t="s">
        <v>322</v>
      </c>
      <c r="E766" s="265">
        <v>1</v>
      </c>
      <c r="F766" s="265">
        <v>15675</v>
      </c>
      <c r="G766" s="266">
        <f>E766*F766</f>
        <v>15675</v>
      </c>
      <c r="H766" s="267">
        <v>0</v>
      </c>
      <c r="I766" s="268">
        <f>E766*H766</f>
        <v>0</v>
      </c>
      <c r="J766" s="267"/>
      <c r="K766" s="268">
        <f>E766*J766</f>
        <v>0</v>
      </c>
      <c r="O766" s="260">
        <v>2</v>
      </c>
      <c r="AA766" s="233">
        <v>12</v>
      </c>
      <c r="AB766" s="233">
        <v>0</v>
      </c>
      <c r="AC766" s="233">
        <v>449</v>
      </c>
      <c r="AZ766" s="233">
        <v>1</v>
      </c>
      <c r="BA766" s="233">
        <f>IF(AZ766=1,G766,0)</f>
        <v>15675</v>
      </c>
      <c r="BB766" s="233">
        <f>IF(AZ766=2,G766,0)</f>
        <v>0</v>
      </c>
      <c r="BC766" s="233">
        <f>IF(AZ766=3,G766,0)</f>
        <v>0</v>
      </c>
      <c r="BD766" s="233">
        <f>IF(AZ766=4,G766,0)</f>
        <v>0</v>
      </c>
      <c r="BE766" s="233">
        <f>IF(AZ766=5,G766,0)</f>
        <v>0</v>
      </c>
      <c r="CA766" s="260">
        <v>12</v>
      </c>
      <c r="CB766" s="260">
        <v>0</v>
      </c>
    </row>
    <row r="767" spans="1:80" x14ac:dyDescent="0.2">
      <c r="A767" s="261">
        <v>190</v>
      </c>
      <c r="B767" s="262" t="s">
        <v>980</v>
      </c>
      <c r="C767" s="263" t="s">
        <v>981</v>
      </c>
      <c r="D767" s="264" t="s">
        <v>322</v>
      </c>
      <c r="E767" s="265">
        <v>1</v>
      </c>
      <c r="F767" s="265">
        <v>17050</v>
      </c>
      <c r="G767" s="266">
        <f>E767*F767</f>
        <v>17050</v>
      </c>
      <c r="H767" s="267">
        <v>0</v>
      </c>
      <c r="I767" s="268">
        <f>E767*H767</f>
        <v>0</v>
      </c>
      <c r="J767" s="267"/>
      <c r="K767" s="268">
        <f>E767*J767</f>
        <v>0</v>
      </c>
      <c r="O767" s="260">
        <v>2</v>
      </c>
      <c r="AA767" s="233">
        <v>12</v>
      </c>
      <c r="AB767" s="233">
        <v>0</v>
      </c>
      <c r="AC767" s="233">
        <v>450</v>
      </c>
      <c r="AZ767" s="233">
        <v>1</v>
      </c>
      <c r="BA767" s="233">
        <f>IF(AZ767=1,G767,0)</f>
        <v>17050</v>
      </c>
      <c r="BB767" s="233">
        <f>IF(AZ767=2,G767,0)</f>
        <v>0</v>
      </c>
      <c r="BC767" s="233">
        <f>IF(AZ767=3,G767,0)</f>
        <v>0</v>
      </c>
      <c r="BD767" s="233">
        <f>IF(AZ767=4,G767,0)</f>
        <v>0</v>
      </c>
      <c r="BE767" s="233">
        <f>IF(AZ767=5,G767,0)</f>
        <v>0</v>
      </c>
      <c r="CA767" s="260">
        <v>12</v>
      </c>
      <c r="CB767" s="260">
        <v>0</v>
      </c>
    </row>
    <row r="768" spans="1:80" x14ac:dyDescent="0.2">
      <c r="A768" s="278"/>
      <c r="B768" s="279" t="s">
        <v>100</v>
      </c>
      <c r="C768" s="280" t="s">
        <v>961</v>
      </c>
      <c r="D768" s="281"/>
      <c r="E768" s="282"/>
      <c r="F768" s="283"/>
      <c r="G768" s="284">
        <f>SUM(G751:G767)</f>
        <v>87378</v>
      </c>
      <c r="H768" s="285"/>
      <c r="I768" s="286">
        <f>SUM(I751:I767)</f>
        <v>13.66473</v>
      </c>
      <c r="J768" s="285"/>
      <c r="K768" s="286">
        <f>SUM(K751:K767)</f>
        <v>0</v>
      </c>
      <c r="O768" s="260">
        <v>4</v>
      </c>
      <c r="BA768" s="287">
        <f>SUM(BA751:BA767)</f>
        <v>87378</v>
      </c>
      <c r="BB768" s="287">
        <f>SUM(BB751:BB767)</f>
        <v>0</v>
      </c>
      <c r="BC768" s="287">
        <f>SUM(BC751:BC767)</f>
        <v>0</v>
      </c>
      <c r="BD768" s="287">
        <f>SUM(BD751:BD767)</f>
        <v>0</v>
      </c>
      <c r="BE768" s="287">
        <f>SUM(BE751:BE767)</f>
        <v>0</v>
      </c>
    </row>
    <row r="769" spans="1:80" x14ac:dyDescent="0.2">
      <c r="A769" s="250" t="s">
        <v>97</v>
      </c>
      <c r="B769" s="251" t="s">
        <v>982</v>
      </c>
      <c r="C769" s="252" t="s">
        <v>983</v>
      </c>
      <c r="D769" s="253"/>
      <c r="E769" s="254"/>
      <c r="F769" s="254"/>
      <c r="G769" s="255"/>
      <c r="H769" s="256"/>
      <c r="I769" s="257"/>
      <c r="J769" s="258"/>
      <c r="K769" s="259"/>
      <c r="O769" s="260">
        <v>1</v>
      </c>
    </row>
    <row r="770" spans="1:80" x14ac:dyDescent="0.2">
      <c r="A770" s="261">
        <v>191</v>
      </c>
      <c r="B770" s="262" t="s">
        <v>985</v>
      </c>
      <c r="C770" s="263" t="s">
        <v>986</v>
      </c>
      <c r="D770" s="264" t="s">
        <v>987</v>
      </c>
      <c r="E770" s="265">
        <v>300</v>
      </c>
      <c r="F770" s="265">
        <v>352</v>
      </c>
      <c r="G770" s="266">
        <f>E770*F770</f>
        <v>105600</v>
      </c>
      <c r="H770" s="267">
        <v>0</v>
      </c>
      <c r="I770" s="268">
        <f>E770*H770</f>
        <v>0</v>
      </c>
      <c r="J770" s="267"/>
      <c r="K770" s="268">
        <f>E770*J770</f>
        <v>0</v>
      </c>
      <c r="O770" s="260">
        <v>2</v>
      </c>
      <c r="AA770" s="233">
        <v>10</v>
      </c>
      <c r="AB770" s="233">
        <v>0</v>
      </c>
      <c r="AC770" s="233">
        <v>8</v>
      </c>
      <c r="AZ770" s="233">
        <v>5</v>
      </c>
      <c r="BA770" s="233">
        <f>IF(AZ770=1,G770,0)</f>
        <v>0</v>
      </c>
      <c r="BB770" s="233">
        <f>IF(AZ770=2,G770,0)</f>
        <v>0</v>
      </c>
      <c r="BC770" s="233">
        <f>IF(AZ770=3,G770,0)</f>
        <v>0</v>
      </c>
      <c r="BD770" s="233">
        <f>IF(AZ770=4,G770,0)</f>
        <v>0</v>
      </c>
      <c r="BE770" s="233">
        <f>IF(AZ770=5,G770,0)</f>
        <v>105600</v>
      </c>
      <c r="CA770" s="260">
        <v>10</v>
      </c>
      <c r="CB770" s="260">
        <v>0</v>
      </c>
    </row>
    <row r="771" spans="1:80" x14ac:dyDescent="0.2">
      <c r="A771" s="269"/>
      <c r="B771" s="272"/>
      <c r="C771" s="332" t="s">
        <v>988</v>
      </c>
      <c r="D771" s="333"/>
      <c r="E771" s="273">
        <v>0</v>
      </c>
      <c r="F771" s="274"/>
      <c r="G771" s="275"/>
      <c r="H771" s="276"/>
      <c r="I771" s="270"/>
      <c r="J771" s="277"/>
      <c r="K771" s="270"/>
      <c r="M771" s="271" t="s">
        <v>988</v>
      </c>
      <c r="O771" s="260"/>
    </row>
    <row r="772" spans="1:80" x14ac:dyDescent="0.2">
      <c r="A772" s="269"/>
      <c r="B772" s="272"/>
      <c r="C772" s="332" t="s">
        <v>989</v>
      </c>
      <c r="D772" s="333"/>
      <c r="E772" s="273">
        <v>85</v>
      </c>
      <c r="F772" s="274"/>
      <c r="G772" s="275"/>
      <c r="H772" s="276"/>
      <c r="I772" s="270"/>
      <c r="J772" s="277"/>
      <c r="K772" s="270"/>
      <c r="M772" s="271" t="s">
        <v>989</v>
      </c>
      <c r="O772" s="260"/>
    </row>
    <row r="773" spans="1:80" x14ac:dyDescent="0.2">
      <c r="A773" s="269"/>
      <c r="B773" s="272"/>
      <c r="C773" s="332" t="s">
        <v>990</v>
      </c>
      <c r="D773" s="333"/>
      <c r="E773" s="273">
        <v>70</v>
      </c>
      <c r="F773" s="274"/>
      <c r="G773" s="275"/>
      <c r="H773" s="276"/>
      <c r="I773" s="270"/>
      <c r="J773" s="277"/>
      <c r="K773" s="270"/>
      <c r="M773" s="271" t="s">
        <v>990</v>
      </c>
      <c r="O773" s="260"/>
    </row>
    <row r="774" spans="1:80" x14ac:dyDescent="0.2">
      <c r="A774" s="269"/>
      <c r="B774" s="272"/>
      <c r="C774" s="332" t="s">
        <v>991</v>
      </c>
      <c r="D774" s="333"/>
      <c r="E774" s="273">
        <v>85</v>
      </c>
      <c r="F774" s="274"/>
      <c r="G774" s="275"/>
      <c r="H774" s="276"/>
      <c r="I774" s="270"/>
      <c r="J774" s="277"/>
      <c r="K774" s="270"/>
      <c r="M774" s="271" t="s">
        <v>991</v>
      </c>
      <c r="O774" s="260"/>
    </row>
    <row r="775" spans="1:80" x14ac:dyDescent="0.2">
      <c r="A775" s="269"/>
      <c r="B775" s="272"/>
      <c r="C775" s="332" t="s">
        <v>992</v>
      </c>
      <c r="D775" s="333"/>
      <c r="E775" s="273">
        <v>60</v>
      </c>
      <c r="F775" s="274"/>
      <c r="G775" s="275"/>
      <c r="H775" s="276"/>
      <c r="I775" s="270"/>
      <c r="J775" s="277"/>
      <c r="K775" s="270"/>
      <c r="M775" s="271" t="s">
        <v>992</v>
      </c>
      <c r="O775" s="260"/>
    </row>
    <row r="776" spans="1:80" x14ac:dyDescent="0.2">
      <c r="A776" s="278"/>
      <c r="B776" s="279" t="s">
        <v>100</v>
      </c>
      <c r="C776" s="280" t="s">
        <v>984</v>
      </c>
      <c r="D776" s="281"/>
      <c r="E776" s="282"/>
      <c r="F776" s="283"/>
      <c r="G776" s="284">
        <f>SUM(G769:G775)</f>
        <v>105600</v>
      </c>
      <c r="H776" s="285"/>
      <c r="I776" s="286">
        <f>SUM(I769:I775)</f>
        <v>0</v>
      </c>
      <c r="J776" s="285"/>
      <c r="K776" s="286">
        <f>SUM(K769:K775)</f>
        <v>0</v>
      </c>
      <c r="O776" s="260">
        <v>4</v>
      </c>
      <c r="BA776" s="287">
        <f>SUM(BA769:BA775)</f>
        <v>0</v>
      </c>
      <c r="BB776" s="287">
        <f>SUM(BB769:BB775)</f>
        <v>0</v>
      </c>
      <c r="BC776" s="287">
        <f>SUM(BC769:BC775)</f>
        <v>0</v>
      </c>
      <c r="BD776" s="287">
        <f>SUM(BD769:BD775)</f>
        <v>0</v>
      </c>
      <c r="BE776" s="287">
        <f>SUM(BE769:BE775)</f>
        <v>105600</v>
      </c>
    </row>
    <row r="777" spans="1:80" x14ac:dyDescent="0.2">
      <c r="A777" s="250" t="s">
        <v>97</v>
      </c>
      <c r="B777" s="251" t="s">
        <v>993</v>
      </c>
      <c r="C777" s="252" t="s">
        <v>994</v>
      </c>
      <c r="D777" s="253"/>
      <c r="E777" s="254"/>
      <c r="F777" s="254"/>
      <c r="G777" s="255"/>
      <c r="H777" s="256"/>
      <c r="I777" s="257"/>
      <c r="J777" s="258"/>
      <c r="K777" s="259"/>
      <c r="O777" s="260">
        <v>1</v>
      </c>
    </row>
    <row r="778" spans="1:80" x14ac:dyDescent="0.2">
      <c r="A778" s="261">
        <v>192</v>
      </c>
      <c r="B778" s="262" t="s">
        <v>996</v>
      </c>
      <c r="C778" s="263" t="s">
        <v>997</v>
      </c>
      <c r="D778" s="264" t="s">
        <v>200</v>
      </c>
      <c r="E778" s="265">
        <v>783.13199999999995</v>
      </c>
      <c r="F778" s="265">
        <v>40</v>
      </c>
      <c r="G778" s="266">
        <f>E778*F778</f>
        <v>31325.279999999999</v>
      </c>
      <c r="H778" s="267">
        <v>1.8380000000000001E-2</v>
      </c>
      <c r="I778" s="268">
        <f>E778*H778</f>
        <v>14.39396616</v>
      </c>
      <c r="J778" s="267">
        <v>0</v>
      </c>
      <c r="K778" s="268">
        <f>E778*J778</f>
        <v>0</v>
      </c>
      <c r="O778" s="260">
        <v>2</v>
      </c>
      <c r="AA778" s="233">
        <v>1</v>
      </c>
      <c r="AB778" s="233">
        <v>1</v>
      </c>
      <c r="AC778" s="233">
        <v>1</v>
      </c>
      <c r="AZ778" s="233">
        <v>1</v>
      </c>
      <c r="BA778" s="233">
        <f>IF(AZ778=1,G778,0)</f>
        <v>31325.279999999999</v>
      </c>
      <c r="BB778" s="233">
        <f>IF(AZ778=2,G778,0)</f>
        <v>0</v>
      </c>
      <c r="BC778" s="233">
        <f>IF(AZ778=3,G778,0)</f>
        <v>0</v>
      </c>
      <c r="BD778" s="233">
        <f>IF(AZ778=4,G778,0)</f>
        <v>0</v>
      </c>
      <c r="BE778" s="233">
        <f>IF(AZ778=5,G778,0)</f>
        <v>0</v>
      </c>
      <c r="CA778" s="260">
        <v>1</v>
      </c>
      <c r="CB778" s="260">
        <v>1</v>
      </c>
    </row>
    <row r="779" spans="1:80" x14ac:dyDescent="0.2">
      <c r="A779" s="269"/>
      <c r="B779" s="272"/>
      <c r="C779" s="332" t="s">
        <v>998</v>
      </c>
      <c r="D779" s="333"/>
      <c r="E779" s="273">
        <v>0</v>
      </c>
      <c r="F779" s="274"/>
      <c r="G779" s="275"/>
      <c r="H779" s="276"/>
      <c r="I779" s="270"/>
      <c r="J779" s="277"/>
      <c r="K779" s="270"/>
      <c r="M779" s="271" t="s">
        <v>998</v>
      </c>
      <c r="O779" s="260"/>
    </row>
    <row r="780" spans="1:80" ht="22.5" x14ac:dyDescent="0.2">
      <c r="A780" s="269"/>
      <c r="B780" s="272"/>
      <c r="C780" s="332" t="s">
        <v>831</v>
      </c>
      <c r="D780" s="333"/>
      <c r="E780" s="273">
        <v>712.37199999999996</v>
      </c>
      <c r="F780" s="274"/>
      <c r="G780" s="275"/>
      <c r="H780" s="276"/>
      <c r="I780" s="270"/>
      <c r="J780" s="277"/>
      <c r="K780" s="270"/>
      <c r="M780" s="271" t="s">
        <v>831</v>
      </c>
      <c r="O780" s="260"/>
    </row>
    <row r="781" spans="1:80" x14ac:dyDescent="0.2">
      <c r="A781" s="269"/>
      <c r="B781" s="272"/>
      <c r="C781" s="332" t="s">
        <v>999</v>
      </c>
      <c r="D781" s="333"/>
      <c r="E781" s="273">
        <v>70.760000000000005</v>
      </c>
      <c r="F781" s="274"/>
      <c r="G781" s="275"/>
      <c r="H781" s="276"/>
      <c r="I781" s="270"/>
      <c r="J781" s="277"/>
      <c r="K781" s="270"/>
      <c r="M781" s="271" t="s">
        <v>999</v>
      </c>
      <c r="O781" s="260"/>
    </row>
    <row r="782" spans="1:80" x14ac:dyDescent="0.2">
      <c r="A782" s="261">
        <v>193</v>
      </c>
      <c r="B782" s="262" t="s">
        <v>1000</v>
      </c>
      <c r="C782" s="263" t="s">
        <v>1001</v>
      </c>
      <c r="D782" s="264" t="s">
        <v>200</v>
      </c>
      <c r="E782" s="265">
        <v>1566.2639999999999</v>
      </c>
      <c r="F782" s="265">
        <v>35</v>
      </c>
      <c r="G782" s="266">
        <f>E782*F782</f>
        <v>54819.24</v>
      </c>
      <c r="H782" s="267">
        <v>9.7000000000000005E-4</v>
      </c>
      <c r="I782" s="268">
        <f>E782*H782</f>
        <v>1.51927608</v>
      </c>
      <c r="J782" s="267">
        <v>0</v>
      </c>
      <c r="K782" s="268">
        <f>E782*J782</f>
        <v>0</v>
      </c>
      <c r="O782" s="260">
        <v>2</v>
      </c>
      <c r="AA782" s="233">
        <v>1</v>
      </c>
      <c r="AB782" s="233">
        <v>1</v>
      </c>
      <c r="AC782" s="233">
        <v>1</v>
      </c>
      <c r="AZ782" s="233">
        <v>1</v>
      </c>
      <c r="BA782" s="233">
        <f>IF(AZ782=1,G782,0)</f>
        <v>54819.24</v>
      </c>
      <c r="BB782" s="233">
        <f>IF(AZ782=2,G782,0)</f>
        <v>0</v>
      </c>
      <c r="BC782" s="233">
        <f>IF(AZ782=3,G782,0)</f>
        <v>0</v>
      </c>
      <c r="BD782" s="233">
        <f>IF(AZ782=4,G782,0)</f>
        <v>0</v>
      </c>
      <c r="BE782" s="233">
        <f>IF(AZ782=5,G782,0)</f>
        <v>0</v>
      </c>
      <c r="CA782" s="260">
        <v>1</v>
      </c>
      <c r="CB782" s="260">
        <v>1</v>
      </c>
    </row>
    <row r="783" spans="1:80" x14ac:dyDescent="0.2">
      <c r="A783" s="269"/>
      <c r="B783" s="272"/>
      <c r="C783" s="332" t="s">
        <v>1002</v>
      </c>
      <c r="D783" s="333"/>
      <c r="E783" s="273">
        <v>1566.2639999999999</v>
      </c>
      <c r="F783" s="274"/>
      <c r="G783" s="275"/>
      <c r="H783" s="276"/>
      <c r="I783" s="270"/>
      <c r="J783" s="277"/>
      <c r="K783" s="270"/>
      <c r="M783" s="271" t="s">
        <v>1002</v>
      </c>
      <c r="O783" s="260"/>
    </row>
    <row r="784" spans="1:80" x14ac:dyDescent="0.2">
      <c r="A784" s="261">
        <v>194</v>
      </c>
      <c r="B784" s="262" t="s">
        <v>1003</v>
      </c>
      <c r="C784" s="263" t="s">
        <v>1004</v>
      </c>
      <c r="D784" s="264" t="s">
        <v>200</v>
      </c>
      <c r="E784" s="265">
        <v>783.13199999999995</v>
      </c>
      <c r="F784" s="265">
        <v>30</v>
      </c>
      <c r="G784" s="266">
        <f>E784*F784</f>
        <v>23493.96</v>
      </c>
      <c r="H784" s="267">
        <v>0</v>
      </c>
      <c r="I784" s="268">
        <f>E784*H784</f>
        <v>0</v>
      </c>
      <c r="J784" s="267">
        <v>0</v>
      </c>
      <c r="K784" s="268">
        <f>E784*J784</f>
        <v>0</v>
      </c>
      <c r="O784" s="260">
        <v>2</v>
      </c>
      <c r="AA784" s="233">
        <v>1</v>
      </c>
      <c r="AB784" s="233">
        <v>1</v>
      </c>
      <c r="AC784" s="233">
        <v>1</v>
      </c>
      <c r="AZ784" s="233">
        <v>1</v>
      </c>
      <c r="BA784" s="233">
        <f>IF(AZ784=1,G784,0)</f>
        <v>23493.96</v>
      </c>
      <c r="BB784" s="233">
        <f>IF(AZ784=2,G784,0)</f>
        <v>0</v>
      </c>
      <c r="BC784" s="233">
        <f>IF(AZ784=3,G784,0)</f>
        <v>0</v>
      </c>
      <c r="BD784" s="233">
        <f>IF(AZ784=4,G784,0)</f>
        <v>0</v>
      </c>
      <c r="BE784" s="233">
        <f>IF(AZ784=5,G784,0)</f>
        <v>0</v>
      </c>
      <c r="CA784" s="260">
        <v>1</v>
      </c>
      <c r="CB784" s="260">
        <v>1</v>
      </c>
    </row>
    <row r="785" spans="1:80" x14ac:dyDescent="0.2">
      <c r="A785" s="261">
        <v>195</v>
      </c>
      <c r="B785" s="262" t="s">
        <v>1005</v>
      </c>
      <c r="C785" s="263" t="s">
        <v>1006</v>
      </c>
      <c r="D785" s="264" t="s">
        <v>200</v>
      </c>
      <c r="E785" s="265">
        <v>570.9</v>
      </c>
      <c r="F785" s="265">
        <v>105</v>
      </c>
      <c r="G785" s="266">
        <f>E785*F785</f>
        <v>59944.5</v>
      </c>
      <c r="H785" s="267">
        <v>1.58E-3</v>
      </c>
      <c r="I785" s="268">
        <f>E785*H785</f>
        <v>0.90202199999999999</v>
      </c>
      <c r="J785" s="267">
        <v>0</v>
      </c>
      <c r="K785" s="268">
        <f>E785*J785</f>
        <v>0</v>
      </c>
      <c r="O785" s="260">
        <v>2</v>
      </c>
      <c r="AA785" s="233">
        <v>1</v>
      </c>
      <c r="AB785" s="233">
        <v>1</v>
      </c>
      <c r="AC785" s="233">
        <v>1</v>
      </c>
      <c r="AZ785" s="233">
        <v>1</v>
      </c>
      <c r="BA785" s="233">
        <f>IF(AZ785=1,G785,0)</f>
        <v>59944.5</v>
      </c>
      <c r="BB785" s="233">
        <f>IF(AZ785=2,G785,0)</f>
        <v>0</v>
      </c>
      <c r="BC785" s="233">
        <f>IF(AZ785=3,G785,0)</f>
        <v>0</v>
      </c>
      <c r="BD785" s="233">
        <f>IF(AZ785=4,G785,0)</f>
        <v>0</v>
      </c>
      <c r="BE785" s="233">
        <f>IF(AZ785=5,G785,0)</f>
        <v>0</v>
      </c>
      <c r="CA785" s="260">
        <v>1</v>
      </c>
      <c r="CB785" s="260">
        <v>1</v>
      </c>
    </row>
    <row r="786" spans="1:80" x14ac:dyDescent="0.2">
      <c r="A786" s="269"/>
      <c r="B786" s="272"/>
      <c r="C786" s="332" t="s">
        <v>1007</v>
      </c>
      <c r="D786" s="333"/>
      <c r="E786" s="273">
        <v>0</v>
      </c>
      <c r="F786" s="274"/>
      <c r="G786" s="275"/>
      <c r="H786" s="276"/>
      <c r="I786" s="270"/>
      <c r="J786" s="277"/>
      <c r="K786" s="270"/>
      <c r="M786" s="271" t="s">
        <v>1007</v>
      </c>
      <c r="O786" s="260"/>
    </row>
    <row r="787" spans="1:80" x14ac:dyDescent="0.2">
      <c r="A787" s="269"/>
      <c r="B787" s="272"/>
      <c r="C787" s="332" t="s">
        <v>1008</v>
      </c>
      <c r="D787" s="333"/>
      <c r="E787" s="273">
        <v>0</v>
      </c>
      <c r="F787" s="274"/>
      <c r="G787" s="275"/>
      <c r="H787" s="276"/>
      <c r="I787" s="270"/>
      <c r="J787" s="277"/>
      <c r="K787" s="270"/>
      <c r="M787" s="271" t="s">
        <v>1008</v>
      </c>
      <c r="O787" s="260"/>
    </row>
    <row r="788" spans="1:80" ht="22.5" x14ac:dyDescent="0.2">
      <c r="A788" s="269"/>
      <c r="B788" s="272"/>
      <c r="C788" s="332" t="s">
        <v>1009</v>
      </c>
      <c r="D788" s="333"/>
      <c r="E788" s="273">
        <v>229.7</v>
      </c>
      <c r="F788" s="274"/>
      <c r="G788" s="275"/>
      <c r="H788" s="276"/>
      <c r="I788" s="270"/>
      <c r="J788" s="277"/>
      <c r="K788" s="270"/>
      <c r="M788" s="271" t="s">
        <v>1009</v>
      </c>
      <c r="O788" s="260"/>
    </row>
    <row r="789" spans="1:80" x14ac:dyDescent="0.2">
      <c r="A789" s="269"/>
      <c r="B789" s="272"/>
      <c r="C789" s="332" t="s">
        <v>1010</v>
      </c>
      <c r="D789" s="333"/>
      <c r="E789" s="273">
        <v>47.7</v>
      </c>
      <c r="F789" s="274"/>
      <c r="G789" s="275"/>
      <c r="H789" s="276"/>
      <c r="I789" s="270"/>
      <c r="J789" s="277"/>
      <c r="K789" s="270"/>
      <c r="M789" s="271" t="s">
        <v>1010</v>
      </c>
      <c r="O789" s="260"/>
    </row>
    <row r="790" spans="1:80" x14ac:dyDescent="0.2">
      <c r="A790" s="269"/>
      <c r="B790" s="272"/>
      <c r="C790" s="332" t="s">
        <v>1011</v>
      </c>
      <c r="D790" s="333"/>
      <c r="E790" s="273">
        <v>0</v>
      </c>
      <c r="F790" s="274"/>
      <c r="G790" s="275"/>
      <c r="H790" s="276"/>
      <c r="I790" s="270"/>
      <c r="J790" s="277"/>
      <c r="K790" s="270"/>
      <c r="M790" s="271" t="s">
        <v>1011</v>
      </c>
      <c r="O790" s="260"/>
    </row>
    <row r="791" spans="1:80" x14ac:dyDescent="0.2">
      <c r="A791" s="269"/>
      <c r="B791" s="272"/>
      <c r="C791" s="332" t="s">
        <v>1012</v>
      </c>
      <c r="D791" s="333"/>
      <c r="E791" s="273">
        <v>293.5</v>
      </c>
      <c r="F791" s="274"/>
      <c r="G791" s="275"/>
      <c r="H791" s="276"/>
      <c r="I791" s="270"/>
      <c r="J791" s="277"/>
      <c r="K791" s="270"/>
      <c r="M791" s="271" t="s">
        <v>1012</v>
      </c>
      <c r="O791" s="260"/>
    </row>
    <row r="792" spans="1:80" x14ac:dyDescent="0.2">
      <c r="A792" s="261">
        <v>196</v>
      </c>
      <c r="B792" s="262" t="s">
        <v>1013</v>
      </c>
      <c r="C792" s="263" t="s">
        <v>1014</v>
      </c>
      <c r="D792" s="264" t="s">
        <v>200</v>
      </c>
      <c r="E792" s="265">
        <v>10.6</v>
      </c>
      <c r="F792" s="265">
        <v>298</v>
      </c>
      <c r="G792" s="266">
        <f>E792*F792</f>
        <v>3158.7999999999997</v>
      </c>
      <c r="H792" s="267">
        <v>2.14E-3</v>
      </c>
      <c r="I792" s="268">
        <f>E792*H792</f>
        <v>2.2683999999999999E-2</v>
      </c>
      <c r="J792" s="267">
        <v>0</v>
      </c>
      <c r="K792" s="268">
        <f>E792*J792</f>
        <v>0</v>
      </c>
      <c r="O792" s="260">
        <v>2</v>
      </c>
      <c r="AA792" s="233">
        <v>1</v>
      </c>
      <c r="AB792" s="233">
        <v>1</v>
      </c>
      <c r="AC792" s="233">
        <v>1</v>
      </c>
      <c r="AZ792" s="233">
        <v>1</v>
      </c>
      <c r="BA792" s="233">
        <f>IF(AZ792=1,G792,0)</f>
        <v>3158.7999999999997</v>
      </c>
      <c r="BB792" s="233">
        <f>IF(AZ792=2,G792,0)</f>
        <v>0</v>
      </c>
      <c r="BC792" s="233">
        <f>IF(AZ792=3,G792,0)</f>
        <v>0</v>
      </c>
      <c r="BD792" s="233">
        <f>IF(AZ792=4,G792,0)</f>
        <v>0</v>
      </c>
      <c r="BE792" s="233">
        <f>IF(AZ792=5,G792,0)</f>
        <v>0</v>
      </c>
      <c r="CA792" s="260">
        <v>1</v>
      </c>
      <c r="CB792" s="260">
        <v>1</v>
      </c>
    </row>
    <row r="793" spans="1:80" x14ac:dyDescent="0.2">
      <c r="A793" s="269"/>
      <c r="B793" s="272"/>
      <c r="C793" s="332" t="s">
        <v>1015</v>
      </c>
      <c r="D793" s="333"/>
      <c r="E793" s="273">
        <v>0</v>
      </c>
      <c r="F793" s="274"/>
      <c r="G793" s="275"/>
      <c r="H793" s="276"/>
      <c r="I793" s="270"/>
      <c r="J793" s="277"/>
      <c r="K793" s="270"/>
      <c r="M793" s="271" t="s">
        <v>1015</v>
      </c>
      <c r="O793" s="260"/>
    </row>
    <row r="794" spans="1:80" x14ac:dyDescent="0.2">
      <c r="A794" s="269"/>
      <c r="B794" s="272"/>
      <c r="C794" s="332" t="s">
        <v>1016</v>
      </c>
      <c r="D794" s="333"/>
      <c r="E794" s="273">
        <v>10.6</v>
      </c>
      <c r="F794" s="274"/>
      <c r="G794" s="275"/>
      <c r="H794" s="276"/>
      <c r="I794" s="270"/>
      <c r="J794" s="277"/>
      <c r="K794" s="270"/>
      <c r="M794" s="271" t="s">
        <v>1016</v>
      </c>
      <c r="O794" s="260"/>
    </row>
    <row r="795" spans="1:80" x14ac:dyDescent="0.2">
      <c r="A795" s="261">
        <v>197</v>
      </c>
      <c r="B795" s="262" t="s">
        <v>1017</v>
      </c>
      <c r="C795" s="263" t="s">
        <v>1018</v>
      </c>
      <c r="D795" s="264" t="s">
        <v>200</v>
      </c>
      <c r="E795" s="265">
        <v>783.13199999999995</v>
      </c>
      <c r="F795" s="265">
        <v>13</v>
      </c>
      <c r="G795" s="266">
        <f>E795*F795</f>
        <v>10180.715999999999</v>
      </c>
      <c r="H795" s="267">
        <v>0</v>
      </c>
      <c r="I795" s="268">
        <f>E795*H795</f>
        <v>0</v>
      </c>
      <c r="J795" s="267">
        <v>0</v>
      </c>
      <c r="K795" s="268">
        <f>E795*J795</f>
        <v>0</v>
      </c>
      <c r="O795" s="260">
        <v>2</v>
      </c>
      <c r="AA795" s="233">
        <v>1</v>
      </c>
      <c r="AB795" s="233">
        <v>1</v>
      </c>
      <c r="AC795" s="233">
        <v>1</v>
      </c>
      <c r="AZ795" s="233">
        <v>1</v>
      </c>
      <c r="BA795" s="233">
        <f>IF(AZ795=1,G795,0)</f>
        <v>10180.715999999999</v>
      </c>
      <c r="BB795" s="233">
        <f>IF(AZ795=2,G795,0)</f>
        <v>0</v>
      </c>
      <c r="BC795" s="233">
        <f>IF(AZ795=3,G795,0)</f>
        <v>0</v>
      </c>
      <c r="BD795" s="233">
        <f>IF(AZ795=4,G795,0)</f>
        <v>0</v>
      </c>
      <c r="BE795" s="233">
        <f>IF(AZ795=5,G795,0)</f>
        <v>0</v>
      </c>
      <c r="CA795" s="260">
        <v>1</v>
      </c>
      <c r="CB795" s="260">
        <v>1</v>
      </c>
    </row>
    <row r="796" spans="1:80" x14ac:dyDescent="0.2">
      <c r="A796" s="261">
        <v>198</v>
      </c>
      <c r="B796" s="262" t="s">
        <v>1019</v>
      </c>
      <c r="C796" s="263" t="s">
        <v>1020</v>
      </c>
      <c r="D796" s="264" t="s">
        <v>200</v>
      </c>
      <c r="E796" s="265">
        <v>1566.2639999999999</v>
      </c>
      <c r="F796" s="265">
        <v>8</v>
      </c>
      <c r="G796" s="266">
        <f>E796*F796</f>
        <v>12530.111999999999</v>
      </c>
      <c r="H796" s="267">
        <v>5.0000000000000002E-5</v>
      </c>
      <c r="I796" s="268">
        <f>E796*H796</f>
        <v>7.8313199999999999E-2</v>
      </c>
      <c r="J796" s="267">
        <v>0</v>
      </c>
      <c r="K796" s="268">
        <f>E796*J796</f>
        <v>0</v>
      </c>
      <c r="O796" s="260">
        <v>2</v>
      </c>
      <c r="AA796" s="233">
        <v>1</v>
      </c>
      <c r="AB796" s="233">
        <v>1</v>
      </c>
      <c r="AC796" s="233">
        <v>1</v>
      </c>
      <c r="AZ796" s="233">
        <v>1</v>
      </c>
      <c r="BA796" s="233">
        <f>IF(AZ796=1,G796,0)</f>
        <v>12530.111999999999</v>
      </c>
      <c r="BB796" s="233">
        <f>IF(AZ796=2,G796,0)</f>
        <v>0</v>
      </c>
      <c r="BC796" s="233">
        <f>IF(AZ796=3,G796,0)</f>
        <v>0</v>
      </c>
      <c r="BD796" s="233">
        <f>IF(AZ796=4,G796,0)</f>
        <v>0</v>
      </c>
      <c r="BE796" s="233">
        <f>IF(AZ796=5,G796,0)</f>
        <v>0</v>
      </c>
      <c r="CA796" s="260">
        <v>1</v>
      </c>
      <c r="CB796" s="260">
        <v>1</v>
      </c>
    </row>
    <row r="797" spans="1:80" x14ac:dyDescent="0.2">
      <c r="A797" s="261">
        <v>199</v>
      </c>
      <c r="B797" s="262" t="s">
        <v>1021</v>
      </c>
      <c r="C797" s="263" t="s">
        <v>1022</v>
      </c>
      <c r="D797" s="264" t="s">
        <v>200</v>
      </c>
      <c r="E797" s="265">
        <v>783.13199999999995</v>
      </c>
      <c r="F797" s="265">
        <v>8</v>
      </c>
      <c r="G797" s="266">
        <f>E797*F797</f>
        <v>6265.0559999999996</v>
      </c>
      <c r="H797" s="267">
        <v>0</v>
      </c>
      <c r="I797" s="268">
        <f>E797*H797</f>
        <v>0</v>
      </c>
      <c r="J797" s="267">
        <v>0</v>
      </c>
      <c r="K797" s="268">
        <f>E797*J797</f>
        <v>0</v>
      </c>
      <c r="O797" s="260">
        <v>2</v>
      </c>
      <c r="AA797" s="233">
        <v>1</v>
      </c>
      <c r="AB797" s="233">
        <v>1</v>
      </c>
      <c r="AC797" s="233">
        <v>1</v>
      </c>
      <c r="AZ797" s="233">
        <v>1</v>
      </c>
      <c r="BA797" s="233">
        <f>IF(AZ797=1,G797,0)</f>
        <v>6265.0559999999996</v>
      </c>
      <c r="BB797" s="233">
        <f>IF(AZ797=2,G797,0)</f>
        <v>0</v>
      </c>
      <c r="BC797" s="233">
        <f>IF(AZ797=3,G797,0)</f>
        <v>0</v>
      </c>
      <c r="BD797" s="233">
        <f>IF(AZ797=4,G797,0)</f>
        <v>0</v>
      </c>
      <c r="BE797" s="233">
        <f>IF(AZ797=5,G797,0)</f>
        <v>0</v>
      </c>
      <c r="CA797" s="260">
        <v>1</v>
      </c>
      <c r="CB797" s="260">
        <v>1</v>
      </c>
    </row>
    <row r="798" spans="1:80" x14ac:dyDescent="0.2">
      <c r="A798" s="261">
        <v>200</v>
      </c>
      <c r="B798" s="262" t="s">
        <v>1023</v>
      </c>
      <c r="C798" s="263" t="s">
        <v>1024</v>
      </c>
      <c r="D798" s="264" t="s">
        <v>1025</v>
      </c>
      <c r="E798" s="265">
        <v>24</v>
      </c>
      <c r="F798" s="265">
        <v>1980</v>
      </c>
      <c r="G798" s="266">
        <f>E798*F798</f>
        <v>47520</v>
      </c>
      <c r="H798" s="267">
        <v>0</v>
      </c>
      <c r="I798" s="268">
        <f>E798*H798</f>
        <v>0</v>
      </c>
      <c r="J798" s="267"/>
      <c r="K798" s="268">
        <f>E798*J798</f>
        <v>0</v>
      </c>
      <c r="O798" s="260">
        <v>2</v>
      </c>
      <c r="AA798" s="233">
        <v>12</v>
      </c>
      <c r="AB798" s="233">
        <v>0</v>
      </c>
      <c r="AC798" s="233">
        <v>404</v>
      </c>
      <c r="AZ798" s="233">
        <v>1</v>
      </c>
      <c r="BA798" s="233">
        <f>IF(AZ798=1,G798,0)</f>
        <v>47520</v>
      </c>
      <c r="BB798" s="233">
        <f>IF(AZ798=2,G798,0)</f>
        <v>0</v>
      </c>
      <c r="BC798" s="233">
        <f>IF(AZ798=3,G798,0)</f>
        <v>0</v>
      </c>
      <c r="BD798" s="233">
        <f>IF(AZ798=4,G798,0)</f>
        <v>0</v>
      </c>
      <c r="BE798" s="233">
        <f>IF(AZ798=5,G798,0)</f>
        <v>0</v>
      </c>
      <c r="CA798" s="260">
        <v>12</v>
      </c>
      <c r="CB798" s="260">
        <v>0</v>
      </c>
    </row>
    <row r="799" spans="1:80" x14ac:dyDescent="0.2">
      <c r="A799" s="269"/>
      <c r="B799" s="272"/>
      <c r="C799" s="332" t="s">
        <v>1026</v>
      </c>
      <c r="D799" s="333"/>
      <c r="E799" s="273">
        <v>0</v>
      </c>
      <c r="F799" s="274"/>
      <c r="G799" s="275"/>
      <c r="H799" s="276"/>
      <c r="I799" s="270"/>
      <c r="J799" s="277"/>
      <c r="K799" s="270"/>
      <c r="M799" s="271" t="s">
        <v>1026</v>
      </c>
      <c r="O799" s="260"/>
    </row>
    <row r="800" spans="1:80" x14ac:dyDescent="0.2">
      <c r="A800" s="269"/>
      <c r="B800" s="272"/>
      <c r="C800" s="332" t="s">
        <v>1027</v>
      </c>
      <c r="D800" s="333"/>
      <c r="E800" s="273">
        <v>24</v>
      </c>
      <c r="F800" s="274"/>
      <c r="G800" s="275"/>
      <c r="H800" s="276"/>
      <c r="I800" s="270"/>
      <c r="J800" s="277"/>
      <c r="K800" s="270"/>
      <c r="M800" s="271">
        <v>24</v>
      </c>
      <c r="O800" s="260"/>
    </row>
    <row r="801" spans="1:80" x14ac:dyDescent="0.2">
      <c r="A801" s="278"/>
      <c r="B801" s="279" t="s">
        <v>100</v>
      </c>
      <c r="C801" s="280" t="s">
        <v>995</v>
      </c>
      <c r="D801" s="281"/>
      <c r="E801" s="282"/>
      <c r="F801" s="283"/>
      <c r="G801" s="284">
        <f>SUM(G777:G800)</f>
        <v>249237.66399999996</v>
      </c>
      <c r="H801" s="285"/>
      <c r="I801" s="286">
        <f>SUM(I777:I800)</f>
        <v>16.91626144</v>
      </c>
      <c r="J801" s="285"/>
      <c r="K801" s="286">
        <f>SUM(K777:K800)</f>
        <v>0</v>
      </c>
      <c r="O801" s="260">
        <v>4</v>
      </c>
      <c r="BA801" s="287">
        <f>SUM(BA777:BA800)</f>
        <v>249237.66399999996</v>
      </c>
      <c r="BB801" s="287">
        <f>SUM(BB777:BB800)</f>
        <v>0</v>
      </c>
      <c r="BC801" s="287">
        <f>SUM(BC777:BC800)</f>
        <v>0</v>
      </c>
      <c r="BD801" s="287">
        <f>SUM(BD777:BD800)</f>
        <v>0</v>
      </c>
      <c r="BE801" s="287">
        <f>SUM(BE777:BE800)</f>
        <v>0</v>
      </c>
    </row>
    <row r="802" spans="1:80" x14ac:dyDescent="0.2">
      <c r="A802" s="250" t="s">
        <v>97</v>
      </c>
      <c r="B802" s="251" t="s">
        <v>1028</v>
      </c>
      <c r="C802" s="252" t="s">
        <v>1029</v>
      </c>
      <c r="D802" s="253"/>
      <c r="E802" s="254"/>
      <c r="F802" s="254"/>
      <c r="G802" s="255"/>
      <c r="H802" s="256"/>
      <c r="I802" s="257"/>
      <c r="J802" s="258"/>
      <c r="K802" s="259"/>
      <c r="O802" s="260">
        <v>1</v>
      </c>
    </row>
    <row r="803" spans="1:80" x14ac:dyDescent="0.2">
      <c r="A803" s="261">
        <v>201</v>
      </c>
      <c r="B803" s="262" t="s">
        <v>1031</v>
      </c>
      <c r="C803" s="263" t="s">
        <v>1032</v>
      </c>
      <c r="D803" s="264" t="s">
        <v>379</v>
      </c>
      <c r="E803" s="265">
        <v>34.799999999999997</v>
      </c>
      <c r="F803" s="265">
        <v>55</v>
      </c>
      <c r="G803" s="266">
        <f>E803*F803</f>
        <v>1913.9999999999998</v>
      </c>
      <c r="H803" s="267">
        <v>4.3319999999999997E-2</v>
      </c>
      <c r="I803" s="268">
        <f>E803*H803</f>
        <v>1.5075359999999998</v>
      </c>
      <c r="J803" s="267">
        <v>0</v>
      </c>
      <c r="K803" s="268">
        <f>E803*J803</f>
        <v>0</v>
      </c>
      <c r="O803" s="260">
        <v>2</v>
      </c>
      <c r="AA803" s="233">
        <v>1</v>
      </c>
      <c r="AB803" s="233">
        <v>0</v>
      </c>
      <c r="AC803" s="233">
        <v>0</v>
      </c>
      <c r="AZ803" s="233">
        <v>1</v>
      </c>
      <c r="BA803" s="233">
        <f>IF(AZ803=1,G803,0)</f>
        <v>1913.9999999999998</v>
      </c>
      <c r="BB803" s="233">
        <f>IF(AZ803=2,G803,0)</f>
        <v>0</v>
      </c>
      <c r="BC803" s="233">
        <f>IF(AZ803=3,G803,0)</f>
        <v>0</v>
      </c>
      <c r="BD803" s="233">
        <f>IF(AZ803=4,G803,0)</f>
        <v>0</v>
      </c>
      <c r="BE803" s="233">
        <f>IF(AZ803=5,G803,0)</f>
        <v>0</v>
      </c>
      <c r="CA803" s="260">
        <v>1</v>
      </c>
      <c r="CB803" s="260">
        <v>0</v>
      </c>
    </row>
    <row r="804" spans="1:80" x14ac:dyDescent="0.2">
      <c r="A804" s="269"/>
      <c r="B804" s="272"/>
      <c r="C804" s="332" t="s">
        <v>1033</v>
      </c>
      <c r="D804" s="333"/>
      <c r="E804" s="273">
        <v>0</v>
      </c>
      <c r="F804" s="274"/>
      <c r="G804" s="275"/>
      <c r="H804" s="276"/>
      <c r="I804" s="270"/>
      <c r="J804" s="277"/>
      <c r="K804" s="270"/>
      <c r="M804" s="271" t="s">
        <v>1033</v>
      </c>
      <c r="O804" s="260"/>
    </row>
    <row r="805" spans="1:80" x14ac:dyDescent="0.2">
      <c r="A805" s="269"/>
      <c r="B805" s="272"/>
      <c r="C805" s="332" t="s">
        <v>1034</v>
      </c>
      <c r="D805" s="333"/>
      <c r="E805" s="273">
        <v>21.6</v>
      </c>
      <c r="F805" s="274"/>
      <c r="G805" s="275"/>
      <c r="H805" s="276"/>
      <c r="I805" s="270"/>
      <c r="J805" s="277"/>
      <c r="K805" s="270"/>
      <c r="M805" s="271" t="s">
        <v>1034</v>
      </c>
      <c r="O805" s="260"/>
    </row>
    <row r="806" spans="1:80" x14ac:dyDescent="0.2">
      <c r="A806" s="269"/>
      <c r="B806" s="272"/>
      <c r="C806" s="332" t="s">
        <v>1035</v>
      </c>
      <c r="D806" s="333"/>
      <c r="E806" s="273">
        <v>13.2</v>
      </c>
      <c r="F806" s="274"/>
      <c r="G806" s="275"/>
      <c r="H806" s="276"/>
      <c r="I806" s="270"/>
      <c r="J806" s="277"/>
      <c r="K806" s="270"/>
      <c r="M806" s="271" t="s">
        <v>1035</v>
      </c>
      <c r="O806" s="260"/>
    </row>
    <row r="807" spans="1:80" x14ac:dyDescent="0.2">
      <c r="A807" s="261">
        <v>202</v>
      </c>
      <c r="B807" s="262" t="s">
        <v>1036</v>
      </c>
      <c r="C807" s="263" t="s">
        <v>1037</v>
      </c>
      <c r="D807" s="264" t="s">
        <v>200</v>
      </c>
      <c r="E807" s="265">
        <v>576.20000000000005</v>
      </c>
      <c r="F807" s="265">
        <v>50</v>
      </c>
      <c r="G807" s="266">
        <f>E807*F807</f>
        <v>28810.000000000004</v>
      </c>
      <c r="H807" s="267">
        <v>4.0000000000000003E-5</v>
      </c>
      <c r="I807" s="268">
        <f>E807*H807</f>
        <v>2.3048000000000003E-2</v>
      </c>
      <c r="J807" s="267">
        <v>0</v>
      </c>
      <c r="K807" s="268">
        <f>E807*J807</f>
        <v>0</v>
      </c>
      <c r="O807" s="260">
        <v>2</v>
      </c>
      <c r="AA807" s="233">
        <v>1</v>
      </c>
      <c r="AB807" s="233">
        <v>1</v>
      </c>
      <c r="AC807" s="233">
        <v>1</v>
      </c>
      <c r="AZ807" s="233">
        <v>1</v>
      </c>
      <c r="BA807" s="233">
        <f>IF(AZ807=1,G807,0)</f>
        <v>28810.000000000004</v>
      </c>
      <c r="BB807" s="233">
        <f>IF(AZ807=2,G807,0)</f>
        <v>0</v>
      </c>
      <c r="BC807" s="233">
        <f>IF(AZ807=3,G807,0)</f>
        <v>0</v>
      </c>
      <c r="BD807" s="233">
        <f>IF(AZ807=4,G807,0)</f>
        <v>0</v>
      </c>
      <c r="BE807" s="233">
        <f>IF(AZ807=5,G807,0)</f>
        <v>0</v>
      </c>
      <c r="CA807" s="260">
        <v>1</v>
      </c>
      <c r="CB807" s="260">
        <v>1</v>
      </c>
    </row>
    <row r="808" spans="1:80" x14ac:dyDescent="0.2">
      <c r="A808" s="269"/>
      <c r="B808" s="272"/>
      <c r="C808" s="332" t="s">
        <v>1038</v>
      </c>
      <c r="D808" s="333"/>
      <c r="E808" s="273">
        <v>0</v>
      </c>
      <c r="F808" s="274"/>
      <c r="G808" s="275"/>
      <c r="H808" s="276"/>
      <c r="I808" s="270"/>
      <c r="J808" s="277"/>
      <c r="K808" s="270"/>
      <c r="M808" s="271" t="s">
        <v>1038</v>
      </c>
      <c r="O808" s="260"/>
    </row>
    <row r="809" spans="1:80" x14ac:dyDescent="0.2">
      <c r="A809" s="269"/>
      <c r="B809" s="272"/>
      <c r="C809" s="332" t="s">
        <v>1008</v>
      </c>
      <c r="D809" s="333"/>
      <c r="E809" s="273">
        <v>0</v>
      </c>
      <c r="F809" s="274"/>
      <c r="G809" s="275"/>
      <c r="H809" s="276"/>
      <c r="I809" s="270"/>
      <c r="J809" s="277"/>
      <c r="K809" s="270"/>
      <c r="M809" s="271" t="s">
        <v>1008</v>
      </c>
      <c r="O809" s="260"/>
    </row>
    <row r="810" spans="1:80" ht="22.5" x14ac:dyDescent="0.2">
      <c r="A810" s="269"/>
      <c r="B810" s="272"/>
      <c r="C810" s="332" t="s">
        <v>1039</v>
      </c>
      <c r="D810" s="333"/>
      <c r="E810" s="273">
        <v>235</v>
      </c>
      <c r="F810" s="274"/>
      <c r="G810" s="275"/>
      <c r="H810" s="276"/>
      <c r="I810" s="270"/>
      <c r="J810" s="277"/>
      <c r="K810" s="270"/>
      <c r="M810" s="271" t="s">
        <v>1039</v>
      </c>
      <c r="O810" s="260"/>
    </row>
    <row r="811" spans="1:80" x14ac:dyDescent="0.2">
      <c r="A811" s="269"/>
      <c r="B811" s="272"/>
      <c r="C811" s="332" t="s">
        <v>1010</v>
      </c>
      <c r="D811" s="333"/>
      <c r="E811" s="273">
        <v>47.7</v>
      </c>
      <c r="F811" s="274"/>
      <c r="G811" s="275"/>
      <c r="H811" s="276"/>
      <c r="I811" s="270"/>
      <c r="J811" s="277"/>
      <c r="K811" s="270"/>
      <c r="M811" s="271" t="s">
        <v>1010</v>
      </c>
      <c r="O811" s="260"/>
    </row>
    <row r="812" spans="1:80" x14ac:dyDescent="0.2">
      <c r="A812" s="269"/>
      <c r="B812" s="272"/>
      <c r="C812" s="332" t="s">
        <v>1011</v>
      </c>
      <c r="D812" s="333"/>
      <c r="E812" s="273">
        <v>0</v>
      </c>
      <c r="F812" s="274"/>
      <c r="G812" s="275"/>
      <c r="H812" s="276"/>
      <c r="I812" s="270"/>
      <c r="J812" s="277"/>
      <c r="K812" s="270"/>
      <c r="M812" s="271" t="s">
        <v>1011</v>
      </c>
      <c r="O812" s="260"/>
    </row>
    <row r="813" spans="1:80" x14ac:dyDescent="0.2">
      <c r="A813" s="269"/>
      <c r="B813" s="272"/>
      <c r="C813" s="332" t="s">
        <v>1012</v>
      </c>
      <c r="D813" s="333"/>
      <c r="E813" s="273">
        <v>293.5</v>
      </c>
      <c r="F813" s="274"/>
      <c r="G813" s="275"/>
      <c r="H813" s="276"/>
      <c r="I813" s="270"/>
      <c r="J813" s="277"/>
      <c r="K813" s="270"/>
      <c r="M813" s="271" t="s">
        <v>1012</v>
      </c>
      <c r="O813" s="260"/>
    </row>
    <row r="814" spans="1:80" x14ac:dyDescent="0.2">
      <c r="A814" s="261">
        <v>203</v>
      </c>
      <c r="B814" s="262" t="s">
        <v>1040</v>
      </c>
      <c r="C814" s="263" t="s">
        <v>1041</v>
      </c>
      <c r="D814" s="264" t="s">
        <v>200</v>
      </c>
      <c r="E814" s="265">
        <v>576.20000000000005</v>
      </c>
      <c r="F814" s="265">
        <v>30</v>
      </c>
      <c r="G814" s="266">
        <f>E814*F814</f>
        <v>17286</v>
      </c>
      <c r="H814" s="267">
        <v>0</v>
      </c>
      <c r="I814" s="268">
        <f>E814*H814</f>
        <v>0</v>
      </c>
      <c r="J814" s="267">
        <v>0</v>
      </c>
      <c r="K814" s="268">
        <f>E814*J814</f>
        <v>0</v>
      </c>
      <c r="O814" s="260">
        <v>2</v>
      </c>
      <c r="AA814" s="233">
        <v>1</v>
      </c>
      <c r="AB814" s="233">
        <v>1</v>
      </c>
      <c r="AC814" s="233">
        <v>1</v>
      </c>
      <c r="AZ814" s="233">
        <v>1</v>
      </c>
      <c r="BA814" s="233">
        <f>IF(AZ814=1,G814,0)</f>
        <v>17286</v>
      </c>
      <c r="BB814" s="233">
        <f>IF(AZ814=2,G814,0)</f>
        <v>0</v>
      </c>
      <c r="BC814" s="233">
        <f>IF(AZ814=3,G814,0)</f>
        <v>0</v>
      </c>
      <c r="BD814" s="233">
        <f>IF(AZ814=4,G814,0)</f>
        <v>0</v>
      </c>
      <c r="BE814" s="233">
        <f>IF(AZ814=5,G814,0)</f>
        <v>0</v>
      </c>
      <c r="CA814" s="260">
        <v>1</v>
      </c>
      <c r="CB814" s="260">
        <v>1</v>
      </c>
    </row>
    <row r="815" spans="1:80" x14ac:dyDescent="0.2">
      <c r="A815" s="269"/>
      <c r="B815" s="272"/>
      <c r="C815" s="332" t="s">
        <v>1042</v>
      </c>
      <c r="D815" s="333"/>
      <c r="E815" s="273">
        <v>0</v>
      </c>
      <c r="F815" s="274"/>
      <c r="G815" s="275"/>
      <c r="H815" s="276"/>
      <c r="I815" s="270"/>
      <c r="J815" s="277"/>
      <c r="K815" s="270"/>
      <c r="M815" s="271" t="s">
        <v>1042</v>
      </c>
      <c r="O815" s="260"/>
    </row>
    <row r="816" spans="1:80" x14ac:dyDescent="0.2">
      <c r="A816" s="269"/>
      <c r="B816" s="272"/>
      <c r="C816" s="332" t="s">
        <v>1008</v>
      </c>
      <c r="D816" s="333"/>
      <c r="E816" s="273">
        <v>0</v>
      </c>
      <c r="F816" s="274"/>
      <c r="G816" s="275"/>
      <c r="H816" s="276"/>
      <c r="I816" s="270"/>
      <c r="J816" s="277"/>
      <c r="K816" s="270"/>
      <c r="M816" s="271" t="s">
        <v>1008</v>
      </c>
      <c r="O816" s="260"/>
    </row>
    <row r="817" spans="1:80" ht="22.5" x14ac:dyDescent="0.2">
      <c r="A817" s="269"/>
      <c r="B817" s="272"/>
      <c r="C817" s="332" t="s">
        <v>1039</v>
      </c>
      <c r="D817" s="333"/>
      <c r="E817" s="273">
        <v>235</v>
      </c>
      <c r="F817" s="274"/>
      <c r="G817" s="275"/>
      <c r="H817" s="276"/>
      <c r="I817" s="270"/>
      <c r="J817" s="277"/>
      <c r="K817" s="270"/>
      <c r="M817" s="271" t="s">
        <v>1039</v>
      </c>
      <c r="O817" s="260"/>
    </row>
    <row r="818" spans="1:80" x14ac:dyDescent="0.2">
      <c r="A818" s="269"/>
      <c r="B818" s="272"/>
      <c r="C818" s="332" t="s">
        <v>1010</v>
      </c>
      <c r="D818" s="333"/>
      <c r="E818" s="273">
        <v>47.7</v>
      </c>
      <c r="F818" s="274"/>
      <c r="G818" s="275"/>
      <c r="H818" s="276"/>
      <c r="I818" s="270"/>
      <c r="J818" s="277"/>
      <c r="K818" s="270"/>
      <c r="M818" s="271" t="s">
        <v>1010</v>
      </c>
      <c r="O818" s="260"/>
    </row>
    <row r="819" spans="1:80" x14ac:dyDescent="0.2">
      <c r="A819" s="269"/>
      <c r="B819" s="272"/>
      <c r="C819" s="332" t="s">
        <v>1011</v>
      </c>
      <c r="D819" s="333"/>
      <c r="E819" s="273">
        <v>0</v>
      </c>
      <c r="F819" s="274"/>
      <c r="G819" s="275"/>
      <c r="H819" s="276"/>
      <c r="I819" s="270"/>
      <c r="J819" s="277"/>
      <c r="K819" s="270"/>
      <c r="M819" s="271" t="s">
        <v>1011</v>
      </c>
      <c r="O819" s="260"/>
    </row>
    <row r="820" spans="1:80" x14ac:dyDescent="0.2">
      <c r="A820" s="269"/>
      <c r="B820" s="272"/>
      <c r="C820" s="332" t="s">
        <v>1012</v>
      </c>
      <c r="D820" s="333"/>
      <c r="E820" s="273">
        <v>293.5</v>
      </c>
      <c r="F820" s="274"/>
      <c r="G820" s="275"/>
      <c r="H820" s="276"/>
      <c r="I820" s="270"/>
      <c r="J820" s="277"/>
      <c r="K820" s="270"/>
      <c r="M820" s="271" t="s">
        <v>1012</v>
      </c>
      <c r="O820" s="260"/>
    </row>
    <row r="821" spans="1:80" x14ac:dyDescent="0.2">
      <c r="A821" s="261">
        <v>204</v>
      </c>
      <c r="B821" s="262" t="s">
        <v>1043</v>
      </c>
      <c r="C821" s="263" t="s">
        <v>1044</v>
      </c>
      <c r="D821" s="264" t="s">
        <v>379</v>
      </c>
      <c r="E821" s="265">
        <v>13.45</v>
      </c>
      <c r="F821" s="265">
        <v>440</v>
      </c>
      <c r="G821" s="266">
        <f>E821*F821</f>
        <v>5918</v>
      </c>
      <c r="H821" s="267">
        <v>9.8200000000000006E-3</v>
      </c>
      <c r="I821" s="268">
        <f>E821*H821</f>
        <v>0.132079</v>
      </c>
      <c r="J821" s="267">
        <v>0</v>
      </c>
      <c r="K821" s="268">
        <f>E821*J821</f>
        <v>0</v>
      </c>
      <c r="O821" s="260">
        <v>2</v>
      </c>
      <c r="AA821" s="233">
        <v>1</v>
      </c>
      <c r="AB821" s="233">
        <v>1</v>
      </c>
      <c r="AC821" s="233">
        <v>1</v>
      </c>
      <c r="AZ821" s="233">
        <v>1</v>
      </c>
      <c r="BA821" s="233">
        <f>IF(AZ821=1,G821,0)</f>
        <v>5918</v>
      </c>
      <c r="BB821" s="233">
        <f>IF(AZ821=2,G821,0)</f>
        <v>0</v>
      </c>
      <c r="BC821" s="233">
        <f>IF(AZ821=3,G821,0)</f>
        <v>0</v>
      </c>
      <c r="BD821" s="233">
        <f>IF(AZ821=4,G821,0)</f>
        <v>0</v>
      </c>
      <c r="BE821" s="233">
        <f>IF(AZ821=5,G821,0)</f>
        <v>0</v>
      </c>
      <c r="CA821" s="260">
        <v>1</v>
      </c>
      <c r="CB821" s="260">
        <v>1</v>
      </c>
    </row>
    <row r="822" spans="1:80" x14ac:dyDescent="0.2">
      <c r="A822" s="269"/>
      <c r="B822" s="272"/>
      <c r="C822" s="332" t="s">
        <v>1045</v>
      </c>
      <c r="D822" s="333"/>
      <c r="E822" s="273">
        <v>0</v>
      </c>
      <c r="F822" s="274"/>
      <c r="G822" s="275"/>
      <c r="H822" s="276"/>
      <c r="I822" s="270"/>
      <c r="J822" s="277"/>
      <c r="K822" s="270"/>
      <c r="M822" s="271" t="s">
        <v>1045</v>
      </c>
      <c r="O822" s="260"/>
    </row>
    <row r="823" spans="1:80" x14ac:dyDescent="0.2">
      <c r="A823" s="269"/>
      <c r="B823" s="272"/>
      <c r="C823" s="332" t="s">
        <v>1046</v>
      </c>
      <c r="D823" s="333"/>
      <c r="E823" s="273">
        <v>1.05</v>
      </c>
      <c r="F823" s="274"/>
      <c r="G823" s="275"/>
      <c r="H823" s="276"/>
      <c r="I823" s="270"/>
      <c r="J823" s="277"/>
      <c r="K823" s="270"/>
      <c r="M823" s="271" t="s">
        <v>1046</v>
      </c>
      <c r="O823" s="260"/>
    </row>
    <row r="824" spans="1:80" x14ac:dyDescent="0.2">
      <c r="A824" s="269"/>
      <c r="B824" s="272"/>
      <c r="C824" s="332" t="s">
        <v>1047</v>
      </c>
      <c r="D824" s="333"/>
      <c r="E824" s="273">
        <v>0</v>
      </c>
      <c r="F824" s="274"/>
      <c r="G824" s="275"/>
      <c r="H824" s="276"/>
      <c r="I824" s="270"/>
      <c r="J824" s="277"/>
      <c r="K824" s="270"/>
      <c r="M824" s="271" t="s">
        <v>1047</v>
      </c>
      <c r="O824" s="260"/>
    </row>
    <row r="825" spans="1:80" x14ac:dyDescent="0.2">
      <c r="A825" s="269"/>
      <c r="B825" s="272"/>
      <c r="C825" s="332" t="s">
        <v>1048</v>
      </c>
      <c r="D825" s="333"/>
      <c r="E825" s="273">
        <v>9.5</v>
      </c>
      <c r="F825" s="274"/>
      <c r="G825" s="275"/>
      <c r="H825" s="276"/>
      <c r="I825" s="270"/>
      <c r="J825" s="277"/>
      <c r="K825" s="270"/>
      <c r="M825" s="271" t="s">
        <v>1048</v>
      </c>
      <c r="O825" s="260"/>
    </row>
    <row r="826" spans="1:80" x14ac:dyDescent="0.2">
      <c r="A826" s="269"/>
      <c r="B826" s="272"/>
      <c r="C826" s="332" t="s">
        <v>1049</v>
      </c>
      <c r="D826" s="333"/>
      <c r="E826" s="273">
        <v>0</v>
      </c>
      <c r="F826" s="274"/>
      <c r="G826" s="275"/>
      <c r="H826" s="276"/>
      <c r="I826" s="270"/>
      <c r="J826" s="277"/>
      <c r="K826" s="270"/>
      <c r="M826" s="271" t="s">
        <v>1049</v>
      </c>
      <c r="O826" s="260"/>
    </row>
    <row r="827" spans="1:80" x14ac:dyDescent="0.2">
      <c r="A827" s="269"/>
      <c r="B827" s="272"/>
      <c r="C827" s="332" t="s">
        <v>1050</v>
      </c>
      <c r="D827" s="333"/>
      <c r="E827" s="273">
        <v>2.9</v>
      </c>
      <c r="F827" s="274"/>
      <c r="G827" s="275"/>
      <c r="H827" s="276"/>
      <c r="I827" s="270"/>
      <c r="J827" s="277"/>
      <c r="K827" s="270"/>
      <c r="M827" s="271" t="s">
        <v>1050</v>
      </c>
      <c r="O827" s="260"/>
    </row>
    <row r="828" spans="1:80" x14ac:dyDescent="0.2">
      <c r="A828" s="261">
        <v>205</v>
      </c>
      <c r="B828" s="262" t="s">
        <v>1051</v>
      </c>
      <c r="C828" s="263" t="s">
        <v>1052</v>
      </c>
      <c r="D828" s="264" t="s">
        <v>322</v>
      </c>
      <c r="E828" s="265">
        <v>14</v>
      </c>
      <c r="F828" s="265">
        <v>35.4</v>
      </c>
      <c r="G828" s="266">
        <f>E828*F828</f>
        <v>495.59999999999997</v>
      </c>
      <c r="H828" s="267">
        <v>2.81E-3</v>
      </c>
      <c r="I828" s="268">
        <f>E828*H828</f>
        <v>3.934E-2</v>
      </c>
      <c r="J828" s="267">
        <v>0</v>
      </c>
      <c r="K828" s="268">
        <f>E828*J828</f>
        <v>0</v>
      </c>
      <c r="O828" s="260">
        <v>2</v>
      </c>
      <c r="AA828" s="233">
        <v>1</v>
      </c>
      <c r="AB828" s="233">
        <v>1</v>
      </c>
      <c r="AC828" s="233">
        <v>1</v>
      </c>
      <c r="AZ828" s="233">
        <v>1</v>
      </c>
      <c r="BA828" s="233">
        <f>IF(AZ828=1,G828,0)</f>
        <v>495.59999999999997</v>
      </c>
      <c r="BB828" s="233">
        <f>IF(AZ828=2,G828,0)</f>
        <v>0</v>
      </c>
      <c r="BC828" s="233">
        <f>IF(AZ828=3,G828,0)</f>
        <v>0</v>
      </c>
      <c r="BD828" s="233">
        <f>IF(AZ828=4,G828,0)</f>
        <v>0</v>
      </c>
      <c r="BE828" s="233">
        <f>IF(AZ828=5,G828,0)</f>
        <v>0</v>
      </c>
      <c r="CA828" s="260">
        <v>1</v>
      </c>
      <c r="CB828" s="260">
        <v>1</v>
      </c>
    </row>
    <row r="829" spans="1:80" x14ac:dyDescent="0.2">
      <c r="A829" s="269"/>
      <c r="B829" s="272"/>
      <c r="C829" s="332" t="s">
        <v>1053</v>
      </c>
      <c r="D829" s="333"/>
      <c r="E829" s="273">
        <v>1</v>
      </c>
      <c r="F829" s="274"/>
      <c r="G829" s="275"/>
      <c r="H829" s="276"/>
      <c r="I829" s="270"/>
      <c r="J829" s="277"/>
      <c r="K829" s="270"/>
      <c r="M829" s="271" t="s">
        <v>1053</v>
      </c>
      <c r="O829" s="260"/>
    </row>
    <row r="830" spans="1:80" x14ac:dyDescent="0.2">
      <c r="A830" s="269"/>
      <c r="B830" s="272"/>
      <c r="C830" s="332" t="s">
        <v>1054</v>
      </c>
      <c r="D830" s="333"/>
      <c r="E830" s="273">
        <v>7</v>
      </c>
      <c r="F830" s="274"/>
      <c r="G830" s="275"/>
      <c r="H830" s="276"/>
      <c r="I830" s="270"/>
      <c r="J830" s="277"/>
      <c r="K830" s="270"/>
      <c r="M830" s="271" t="s">
        <v>1054</v>
      </c>
      <c r="O830" s="260"/>
    </row>
    <row r="831" spans="1:80" x14ac:dyDescent="0.2">
      <c r="A831" s="269"/>
      <c r="B831" s="272"/>
      <c r="C831" s="332" t="s">
        <v>1055</v>
      </c>
      <c r="D831" s="333"/>
      <c r="E831" s="273">
        <v>3</v>
      </c>
      <c r="F831" s="274"/>
      <c r="G831" s="275"/>
      <c r="H831" s="276"/>
      <c r="I831" s="270"/>
      <c r="J831" s="277"/>
      <c r="K831" s="270"/>
      <c r="M831" s="271" t="s">
        <v>1055</v>
      </c>
      <c r="O831" s="260"/>
    </row>
    <row r="832" spans="1:80" x14ac:dyDescent="0.2">
      <c r="A832" s="269"/>
      <c r="B832" s="272"/>
      <c r="C832" s="332" t="s">
        <v>1056</v>
      </c>
      <c r="D832" s="333"/>
      <c r="E832" s="273">
        <v>3</v>
      </c>
      <c r="F832" s="274"/>
      <c r="G832" s="275"/>
      <c r="H832" s="276"/>
      <c r="I832" s="270"/>
      <c r="J832" s="277"/>
      <c r="K832" s="270"/>
      <c r="M832" s="271" t="s">
        <v>1056</v>
      </c>
      <c r="O832" s="260"/>
    </row>
    <row r="833" spans="1:80" x14ac:dyDescent="0.2">
      <c r="A833" s="261">
        <v>206</v>
      </c>
      <c r="B833" s="262" t="s">
        <v>1057</v>
      </c>
      <c r="C833" s="263" t="s">
        <v>1058</v>
      </c>
      <c r="D833" s="264" t="s">
        <v>322</v>
      </c>
      <c r="E833" s="265">
        <v>6</v>
      </c>
      <c r="F833" s="265">
        <v>200</v>
      </c>
      <c r="G833" s="266">
        <f t="shared" ref="G833:G838" si="0">E833*F833</f>
        <v>1200</v>
      </c>
      <c r="H833" s="267">
        <v>2.3400000000000001E-2</v>
      </c>
      <c r="I833" s="268">
        <f t="shared" ref="I833:I838" si="1">E833*H833</f>
        <v>0.1404</v>
      </c>
      <c r="J833" s="267">
        <v>0</v>
      </c>
      <c r="K833" s="268">
        <f t="shared" ref="K833:K838" si="2">E833*J833</f>
        <v>0</v>
      </c>
      <c r="O833" s="260">
        <v>2</v>
      </c>
      <c r="AA833" s="233">
        <v>1</v>
      </c>
      <c r="AB833" s="233">
        <v>1</v>
      </c>
      <c r="AC833" s="233">
        <v>1</v>
      </c>
      <c r="AZ833" s="233">
        <v>1</v>
      </c>
      <c r="BA833" s="233">
        <f t="shared" ref="BA833:BA838" si="3">IF(AZ833=1,G833,0)</f>
        <v>1200</v>
      </c>
      <c r="BB833" s="233">
        <f t="shared" ref="BB833:BB838" si="4">IF(AZ833=2,G833,0)</f>
        <v>0</v>
      </c>
      <c r="BC833" s="233">
        <f t="shared" ref="BC833:BC838" si="5">IF(AZ833=3,G833,0)</f>
        <v>0</v>
      </c>
      <c r="BD833" s="233">
        <f t="shared" ref="BD833:BD838" si="6">IF(AZ833=4,G833,0)</f>
        <v>0</v>
      </c>
      <c r="BE833" s="233">
        <f t="shared" ref="BE833:BE838" si="7">IF(AZ833=5,G833,0)</f>
        <v>0</v>
      </c>
      <c r="CA833" s="260">
        <v>1</v>
      </c>
      <c r="CB833" s="260">
        <v>1</v>
      </c>
    </row>
    <row r="834" spans="1:80" x14ac:dyDescent="0.2">
      <c r="A834" s="261">
        <v>207</v>
      </c>
      <c r="B834" s="262" t="s">
        <v>1059</v>
      </c>
      <c r="C834" s="263" t="s">
        <v>1060</v>
      </c>
      <c r="D834" s="264" t="s">
        <v>116</v>
      </c>
      <c r="E834" s="265">
        <v>1</v>
      </c>
      <c r="F834" s="265">
        <v>3200</v>
      </c>
      <c r="G834" s="266">
        <f t="shared" si="0"/>
        <v>3200</v>
      </c>
      <c r="H834" s="267">
        <v>0</v>
      </c>
      <c r="I834" s="268">
        <f t="shared" si="1"/>
        <v>0</v>
      </c>
      <c r="J834" s="267"/>
      <c r="K834" s="268">
        <f t="shared" si="2"/>
        <v>0</v>
      </c>
      <c r="O834" s="260">
        <v>2</v>
      </c>
      <c r="AA834" s="233">
        <v>12</v>
      </c>
      <c r="AB834" s="233">
        <v>0</v>
      </c>
      <c r="AC834" s="233">
        <v>255</v>
      </c>
      <c r="AZ834" s="233">
        <v>1</v>
      </c>
      <c r="BA834" s="233">
        <f t="shared" si="3"/>
        <v>3200</v>
      </c>
      <c r="BB834" s="233">
        <f t="shared" si="4"/>
        <v>0</v>
      </c>
      <c r="BC834" s="233">
        <f t="shared" si="5"/>
        <v>0</v>
      </c>
      <c r="BD834" s="233">
        <f t="shared" si="6"/>
        <v>0</v>
      </c>
      <c r="BE834" s="233">
        <f t="shared" si="7"/>
        <v>0</v>
      </c>
      <c r="CA834" s="260">
        <v>12</v>
      </c>
      <c r="CB834" s="260">
        <v>0</v>
      </c>
    </row>
    <row r="835" spans="1:80" x14ac:dyDescent="0.2">
      <c r="A835" s="261">
        <v>208</v>
      </c>
      <c r="B835" s="262" t="s">
        <v>1061</v>
      </c>
      <c r="C835" s="263" t="s">
        <v>1062</v>
      </c>
      <c r="D835" s="264" t="s">
        <v>322</v>
      </c>
      <c r="E835" s="265">
        <v>15</v>
      </c>
      <c r="F835" s="265">
        <v>130</v>
      </c>
      <c r="G835" s="266">
        <f t="shared" si="0"/>
        <v>1950</v>
      </c>
      <c r="H835" s="267">
        <v>0</v>
      </c>
      <c r="I835" s="268">
        <f t="shared" si="1"/>
        <v>0</v>
      </c>
      <c r="J835" s="267"/>
      <c r="K835" s="268">
        <f t="shared" si="2"/>
        <v>0</v>
      </c>
      <c r="O835" s="260">
        <v>2</v>
      </c>
      <c r="AA835" s="233">
        <v>12</v>
      </c>
      <c r="AB835" s="233">
        <v>0</v>
      </c>
      <c r="AC835" s="233">
        <v>256</v>
      </c>
      <c r="AZ835" s="233">
        <v>1</v>
      </c>
      <c r="BA835" s="233">
        <f t="shared" si="3"/>
        <v>1950</v>
      </c>
      <c r="BB835" s="233">
        <f t="shared" si="4"/>
        <v>0</v>
      </c>
      <c r="BC835" s="233">
        <f t="shared" si="5"/>
        <v>0</v>
      </c>
      <c r="BD835" s="233">
        <f t="shared" si="6"/>
        <v>0</v>
      </c>
      <c r="BE835" s="233">
        <f t="shared" si="7"/>
        <v>0</v>
      </c>
      <c r="CA835" s="260">
        <v>12</v>
      </c>
      <c r="CB835" s="260">
        <v>0</v>
      </c>
    </row>
    <row r="836" spans="1:80" x14ac:dyDescent="0.2">
      <c r="A836" s="261">
        <v>209</v>
      </c>
      <c r="B836" s="262" t="s">
        <v>1063</v>
      </c>
      <c r="C836" s="263" t="s">
        <v>1064</v>
      </c>
      <c r="D836" s="264" t="s">
        <v>322</v>
      </c>
      <c r="E836" s="265">
        <v>29</v>
      </c>
      <c r="F836" s="265">
        <v>920</v>
      </c>
      <c r="G836" s="266">
        <f t="shared" si="0"/>
        <v>26680</v>
      </c>
      <c r="H836" s="267">
        <v>0</v>
      </c>
      <c r="I836" s="268">
        <f t="shared" si="1"/>
        <v>0</v>
      </c>
      <c r="J836" s="267"/>
      <c r="K836" s="268">
        <f t="shared" si="2"/>
        <v>0</v>
      </c>
      <c r="O836" s="260">
        <v>2</v>
      </c>
      <c r="AA836" s="233">
        <v>12</v>
      </c>
      <c r="AB836" s="233">
        <v>0</v>
      </c>
      <c r="AC836" s="233">
        <v>364</v>
      </c>
      <c r="AZ836" s="233">
        <v>1</v>
      </c>
      <c r="BA836" s="233">
        <f t="shared" si="3"/>
        <v>26680</v>
      </c>
      <c r="BB836" s="233">
        <f t="shared" si="4"/>
        <v>0</v>
      </c>
      <c r="BC836" s="233">
        <f t="shared" si="5"/>
        <v>0</v>
      </c>
      <c r="BD836" s="233">
        <f t="shared" si="6"/>
        <v>0</v>
      </c>
      <c r="BE836" s="233">
        <f t="shared" si="7"/>
        <v>0</v>
      </c>
      <c r="CA836" s="260">
        <v>12</v>
      </c>
      <c r="CB836" s="260">
        <v>0</v>
      </c>
    </row>
    <row r="837" spans="1:80" x14ac:dyDescent="0.2">
      <c r="A837" s="261">
        <v>210</v>
      </c>
      <c r="B837" s="262" t="s">
        <v>1065</v>
      </c>
      <c r="C837" s="263" t="s">
        <v>1066</v>
      </c>
      <c r="D837" s="264" t="s">
        <v>322</v>
      </c>
      <c r="E837" s="265">
        <v>14</v>
      </c>
      <c r="F837" s="265">
        <v>33.700000000000003</v>
      </c>
      <c r="G837" s="266">
        <f t="shared" si="0"/>
        <v>471.80000000000007</v>
      </c>
      <c r="H837" s="267">
        <v>2.0000000000000002E-5</v>
      </c>
      <c r="I837" s="268">
        <f t="shared" si="1"/>
        <v>2.8000000000000003E-4</v>
      </c>
      <c r="J837" s="267"/>
      <c r="K837" s="268">
        <f t="shared" si="2"/>
        <v>0</v>
      </c>
      <c r="O837" s="260">
        <v>2</v>
      </c>
      <c r="AA837" s="233">
        <v>3</v>
      </c>
      <c r="AB837" s="233">
        <v>1</v>
      </c>
      <c r="AC837" s="233">
        <v>28349061</v>
      </c>
      <c r="AZ837" s="233">
        <v>1</v>
      </c>
      <c r="BA837" s="233">
        <f t="shared" si="3"/>
        <v>471.80000000000007</v>
      </c>
      <c r="BB837" s="233">
        <f t="shared" si="4"/>
        <v>0</v>
      </c>
      <c r="BC837" s="233">
        <f t="shared" si="5"/>
        <v>0</v>
      </c>
      <c r="BD837" s="233">
        <f t="shared" si="6"/>
        <v>0</v>
      </c>
      <c r="BE837" s="233">
        <f t="shared" si="7"/>
        <v>0</v>
      </c>
      <c r="CA837" s="260">
        <v>3</v>
      </c>
      <c r="CB837" s="260">
        <v>1</v>
      </c>
    </row>
    <row r="838" spans="1:80" x14ac:dyDescent="0.2">
      <c r="A838" s="261">
        <v>211</v>
      </c>
      <c r="B838" s="262" t="s">
        <v>1067</v>
      </c>
      <c r="C838" s="263" t="s">
        <v>1068</v>
      </c>
      <c r="D838" s="264" t="s">
        <v>322</v>
      </c>
      <c r="E838" s="265">
        <v>6</v>
      </c>
      <c r="F838" s="265">
        <v>1400</v>
      </c>
      <c r="G838" s="266">
        <f t="shared" si="0"/>
        <v>8400</v>
      </c>
      <c r="H838" s="267">
        <v>1E-3</v>
      </c>
      <c r="I838" s="268">
        <f t="shared" si="1"/>
        <v>6.0000000000000001E-3</v>
      </c>
      <c r="J838" s="267"/>
      <c r="K838" s="268">
        <f t="shared" si="2"/>
        <v>0</v>
      </c>
      <c r="O838" s="260">
        <v>2</v>
      </c>
      <c r="AA838" s="233">
        <v>3</v>
      </c>
      <c r="AB838" s="233">
        <v>1</v>
      </c>
      <c r="AC838" s="233" t="s">
        <v>1067</v>
      </c>
      <c r="AZ838" s="233">
        <v>1</v>
      </c>
      <c r="BA838" s="233">
        <f t="shared" si="3"/>
        <v>8400</v>
      </c>
      <c r="BB838" s="233">
        <f t="shared" si="4"/>
        <v>0</v>
      </c>
      <c r="BC838" s="233">
        <f t="shared" si="5"/>
        <v>0</v>
      </c>
      <c r="BD838" s="233">
        <f t="shared" si="6"/>
        <v>0</v>
      </c>
      <c r="BE838" s="233">
        <f t="shared" si="7"/>
        <v>0</v>
      </c>
      <c r="CA838" s="260">
        <v>3</v>
      </c>
      <c r="CB838" s="260">
        <v>1</v>
      </c>
    </row>
    <row r="839" spans="1:80" x14ac:dyDescent="0.2">
      <c r="A839" s="278"/>
      <c r="B839" s="279" t="s">
        <v>100</v>
      </c>
      <c r="C839" s="280" t="s">
        <v>1030</v>
      </c>
      <c r="D839" s="281"/>
      <c r="E839" s="282"/>
      <c r="F839" s="283"/>
      <c r="G839" s="284">
        <f>SUM(G802:G838)</f>
        <v>96325.400000000009</v>
      </c>
      <c r="H839" s="285"/>
      <c r="I839" s="286">
        <f>SUM(I802:I838)</f>
        <v>1.8486829999999999</v>
      </c>
      <c r="J839" s="285"/>
      <c r="K839" s="286">
        <f>SUM(K802:K838)</f>
        <v>0</v>
      </c>
      <c r="O839" s="260">
        <v>4</v>
      </c>
      <c r="BA839" s="287">
        <f>SUM(BA802:BA838)</f>
        <v>96325.400000000009</v>
      </c>
      <c r="BB839" s="287">
        <f>SUM(BB802:BB838)</f>
        <v>0</v>
      </c>
      <c r="BC839" s="287">
        <f>SUM(BC802:BC838)</f>
        <v>0</v>
      </c>
      <c r="BD839" s="287">
        <f>SUM(BD802:BD838)</f>
        <v>0</v>
      </c>
      <c r="BE839" s="287">
        <f>SUM(BE802:BE838)</f>
        <v>0</v>
      </c>
    </row>
    <row r="840" spans="1:80" x14ac:dyDescent="0.2">
      <c r="A840" s="250" t="s">
        <v>97</v>
      </c>
      <c r="B840" s="251" t="s">
        <v>1069</v>
      </c>
      <c r="C840" s="252" t="s">
        <v>1070</v>
      </c>
      <c r="D840" s="253"/>
      <c r="E840" s="254"/>
      <c r="F840" s="254"/>
      <c r="G840" s="255"/>
      <c r="H840" s="256"/>
      <c r="I840" s="257"/>
      <c r="J840" s="258"/>
      <c r="K840" s="259"/>
      <c r="O840" s="260">
        <v>1</v>
      </c>
    </row>
    <row r="841" spans="1:80" x14ac:dyDescent="0.2">
      <c r="A841" s="261">
        <v>212</v>
      </c>
      <c r="B841" s="262" t="s">
        <v>1072</v>
      </c>
      <c r="C841" s="263" t="s">
        <v>1073</v>
      </c>
      <c r="D841" s="264" t="s">
        <v>200</v>
      </c>
      <c r="E841" s="265">
        <v>17.446000000000002</v>
      </c>
      <c r="F841" s="265">
        <v>426</v>
      </c>
      <c r="G841" s="266">
        <f>E841*F841</f>
        <v>7431.996000000001</v>
      </c>
      <c r="H841" s="267">
        <v>0</v>
      </c>
      <c r="I841" s="268">
        <f>E841*H841</f>
        <v>0</v>
      </c>
      <c r="J841" s="267">
        <v>-0.24</v>
      </c>
      <c r="K841" s="268">
        <f>E841*J841</f>
        <v>-4.1870400000000005</v>
      </c>
      <c r="O841" s="260">
        <v>2</v>
      </c>
      <c r="AA841" s="233">
        <v>1</v>
      </c>
      <c r="AB841" s="233">
        <v>1</v>
      </c>
      <c r="AC841" s="233">
        <v>1</v>
      </c>
      <c r="AZ841" s="233">
        <v>1</v>
      </c>
      <c r="BA841" s="233">
        <f>IF(AZ841=1,G841,0)</f>
        <v>7431.996000000001</v>
      </c>
      <c r="BB841" s="233">
        <f>IF(AZ841=2,G841,0)</f>
        <v>0</v>
      </c>
      <c r="BC841" s="233">
        <f>IF(AZ841=3,G841,0)</f>
        <v>0</v>
      </c>
      <c r="BD841" s="233">
        <f>IF(AZ841=4,G841,0)</f>
        <v>0</v>
      </c>
      <c r="BE841" s="233">
        <f>IF(AZ841=5,G841,0)</f>
        <v>0</v>
      </c>
      <c r="CA841" s="260">
        <v>1</v>
      </c>
      <c r="CB841" s="260">
        <v>1</v>
      </c>
    </row>
    <row r="842" spans="1:80" x14ac:dyDescent="0.2">
      <c r="A842" s="269"/>
      <c r="B842" s="272"/>
      <c r="C842" s="332" t="s">
        <v>1074</v>
      </c>
      <c r="D842" s="333"/>
      <c r="E842" s="273">
        <v>0</v>
      </c>
      <c r="F842" s="274"/>
      <c r="G842" s="275"/>
      <c r="H842" s="276"/>
      <c r="I842" s="270"/>
      <c r="J842" s="277"/>
      <c r="K842" s="270"/>
      <c r="M842" s="271" t="s">
        <v>1074</v>
      </c>
      <c r="O842" s="260"/>
    </row>
    <row r="843" spans="1:80" x14ac:dyDescent="0.2">
      <c r="A843" s="269"/>
      <c r="B843" s="272"/>
      <c r="C843" s="332" t="s">
        <v>1075</v>
      </c>
      <c r="D843" s="333"/>
      <c r="E843" s="273">
        <v>17.446000000000002</v>
      </c>
      <c r="F843" s="274"/>
      <c r="G843" s="275"/>
      <c r="H843" s="276"/>
      <c r="I843" s="270"/>
      <c r="J843" s="277"/>
      <c r="K843" s="270"/>
      <c r="M843" s="271" t="s">
        <v>1075</v>
      </c>
      <c r="O843" s="260"/>
    </row>
    <row r="844" spans="1:80" x14ac:dyDescent="0.2">
      <c r="A844" s="261">
        <v>213</v>
      </c>
      <c r="B844" s="262" t="s">
        <v>1076</v>
      </c>
      <c r="C844" s="263" t="s">
        <v>1077</v>
      </c>
      <c r="D844" s="264" t="s">
        <v>200</v>
      </c>
      <c r="E844" s="265">
        <v>355.15449999999998</v>
      </c>
      <c r="F844" s="265">
        <v>54</v>
      </c>
      <c r="G844" s="266">
        <f>E844*F844</f>
        <v>19178.343000000001</v>
      </c>
      <c r="H844" s="267">
        <v>0</v>
      </c>
      <c r="I844" s="268">
        <f>E844*H844</f>
        <v>0</v>
      </c>
      <c r="J844" s="267">
        <v>-6.6E-3</v>
      </c>
      <c r="K844" s="268">
        <f>E844*J844</f>
        <v>-2.3440197</v>
      </c>
      <c r="O844" s="260">
        <v>2</v>
      </c>
      <c r="AA844" s="233">
        <v>1</v>
      </c>
      <c r="AB844" s="233">
        <v>7</v>
      </c>
      <c r="AC844" s="233">
        <v>7</v>
      </c>
      <c r="AZ844" s="233">
        <v>1</v>
      </c>
      <c r="BA844" s="233">
        <f>IF(AZ844=1,G844,0)</f>
        <v>19178.343000000001</v>
      </c>
      <c r="BB844" s="233">
        <f>IF(AZ844=2,G844,0)</f>
        <v>0</v>
      </c>
      <c r="BC844" s="233">
        <f>IF(AZ844=3,G844,0)</f>
        <v>0</v>
      </c>
      <c r="BD844" s="233">
        <f>IF(AZ844=4,G844,0)</f>
        <v>0</v>
      </c>
      <c r="BE844" s="233">
        <f>IF(AZ844=5,G844,0)</f>
        <v>0</v>
      </c>
      <c r="CA844" s="260">
        <v>1</v>
      </c>
      <c r="CB844" s="260">
        <v>7</v>
      </c>
    </row>
    <row r="845" spans="1:80" x14ac:dyDescent="0.2">
      <c r="A845" s="269"/>
      <c r="B845" s="272"/>
      <c r="C845" s="332" t="s">
        <v>1078</v>
      </c>
      <c r="D845" s="333"/>
      <c r="E845" s="273">
        <v>0</v>
      </c>
      <c r="F845" s="274"/>
      <c r="G845" s="275"/>
      <c r="H845" s="276"/>
      <c r="I845" s="270"/>
      <c r="J845" s="277"/>
      <c r="K845" s="270"/>
      <c r="M845" s="271" t="s">
        <v>1078</v>
      </c>
      <c r="O845" s="260"/>
    </row>
    <row r="846" spans="1:80" x14ac:dyDescent="0.2">
      <c r="A846" s="269"/>
      <c r="B846" s="272"/>
      <c r="C846" s="332" t="s">
        <v>1079</v>
      </c>
      <c r="D846" s="333"/>
      <c r="E846" s="273">
        <v>172.9</v>
      </c>
      <c r="F846" s="274"/>
      <c r="G846" s="275"/>
      <c r="H846" s="276"/>
      <c r="I846" s="270"/>
      <c r="J846" s="277"/>
      <c r="K846" s="270"/>
      <c r="M846" s="271" t="s">
        <v>1079</v>
      </c>
      <c r="O846" s="260"/>
    </row>
    <row r="847" spans="1:80" x14ac:dyDescent="0.2">
      <c r="A847" s="269"/>
      <c r="B847" s="272"/>
      <c r="C847" s="332" t="s">
        <v>1080</v>
      </c>
      <c r="D847" s="333"/>
      <c r="E847" s="273">
        <v>30.642499999999998</v>
      </c>
      <c r="F847" s="274"/>
      <c r="G847" s="275"/>
      <c r="H847" s="276"/>
      <c r="I847" s="270"/>
      <c r="J847" s="277"/>
      <c r="K847" s="270"/>
      <c r="M847" s="271" t="s">
        <v>1080</v>
      </c>
      <c r="O847" s="260"/>
    </row>
    <row r="848" spans="1:80" x14ac:dyDescent="0.2">
      <c r="A848" s="269"/>
      <c r="B848" s="272"/>
      <c r="C848" s="332" t="s">
        <v>1081</v>
      </c>
      <c r="D848" s="333"/>
      <c r="E848" s="273">
        <v>151.61199999999999</v>
      </c>
      <c r="F848" s="274"/>
      <c r="G848" s="275"/>
      <c r="H848" s="276"/>
      <c r="I848" s="270"/>
      <c r="J848" s="277"/>
      <c r="K848" s="270"/>
      <c r="M848" s="271" t="s">
        <v>1081</v>
      </c>
      <c r="O848" s="260"/>
    </row>
    <row r="849" spans="1:80" x14ac:dyDescent="0.2">
      <c r="A849" s="261">
        <v>214</v>
      </c>
      <c r="B849" s="262" t="s">
        <v>1082</v>
      </c>
      <c r="C849" s="263" t="s">
        <v>1083</v>
      </c>
      <c r="D849" s="264" t="s">
        <v>379</v>
      </c>
      <c r="E849" s="265">
        <v>24.4</v>
      </c>
      <c r="F849" s="265">
        <v>207</v>
      </c>
      <c r="G849" s="266">
        <f>E849*F849</f>
        <v>5050.7999999999993</v>
      </c>
      <c r="H849" s="267">
        <v>0</v>
      </c>
      <c r="I849" s="268">
        <f>E849*H849</f>
        <v>0</v>
      </c>
      <c r="J849" s="267">
        <v>0</v>
      </c>
      <c r="K849" s="268">
        <f>E849*J849</f>
        <v>0</v>
      </c>
      <c r="O849" s="260">
        <v>2</v>
      </c>
      <c r="AA849" s="233">
        <v>1</v>
      </c>
      <c r="AB849" s="233">
        <v>1</v>
      </c>
      <c r="AC849" s="233">
        <v>1</v>
      </c>
      <c r="AZ849" s="233">
        <v>1</v>
      </c>
      <c r="BA849" s="233">
        <f>IF(AZ849=1,G849,0)</f>
        <v>5050.7999999999993</v>
      </c>
      <c r="BB849" s="233">
        <f>IF(AZ849=2,G849,0)</f>
        <v>0</v>
      </c>
      <c r="BC849" s="233">
        <f>IF(AZ849=3,G849,0)</f>
        <v>0</v>
      </c>
      <c r="BD849" s="233">
        <f>IF(AZ849=4,G849,0)</f>
        <v>0</v>
      </c>
      <c r="BE849" s="233">
        <f>IF(AZ849=5,G849,0)</f>
        <v>0</v>
      </c>
      <c r="CA849" s="260">
        <v>1</v>
      </c>
      <c r="CB849" s="260">
        <v>1</v>
      </c>
    </row>
    <row r="850" spans="1:80" x14ac:dyDescent="0.2">
      <c r="A850" s="269"/>
      <c r="B850" s="272"/>
      <c r="C850" s="332" t="s">
        <v>1084</v>
      </c>
      <c r="D850" s="333"/>
      <c r="E850" s="273">
        <v>0</v>
      </c>
      <c r="F850" s="274"/>
      <c r="G850" s="275"/>
      <c r="H850" s="276"/>
      <c r="I850" s="270"/>
      <c r="J850" s="277"/>
      <c r="K850" s="270"/>
      <c r="M850" s="271" t="s">
        <v>1084</v>
      </c>
      <c r="O850" s="260"/>
    </row>
    <row r="851" spans="1:80" x14ac:dyDescent="0.2">
      <c r="A851" s="269"/>
      <c r="B851" s="272"/>
      <c r="C851" s="332" t="s">
        <v>1085</v>
      </c>
      <c r="D851" s="333"/>
      <c r="E851" s="273">
        <v>24.4</v>
      </c>
      <c r="F851" s="274"/>
      <c r="G851" s="275"/>
      <c r="H851" s="276"/>
      <c r="I851" s="270"/>
      <c r="J851" s="277"/>
      <c r="K851" s="270"/>
      <c r="M851" s="271" t="s">
        <v>1085</v>
      </c>
      <c r="O851" s="260"/>
    </row>
    <row r="852" spans="1:80" x14ac:dyDescent="0.2">
      <c r="A852" s="261">
        <v>215</v>
      </c>
      <c r="B852" s="262" t="s">
        <v>1086</v>
      </c>
      <c r="C852" s="263" t="s">
        <v>1087</v>
      </c>
      <c r="D852" s="264" t="s">
        <v>155</v>
      </c>
      <c r="E852" s="265">
        <v>9.8795000000000002</v>
      </c>
      <c r="F852" s="265">
        <v>1803</v>
      </c>
      <c r="G852" s="266">
        <f>E852*F852</f>
        <v>17812.738499999999</v>
      </c>
      <c r="H852" s="267">
        <v>0</v>
      </c>
      <c r="I852" s="268">
        <f>E852*H852</f>
        <v>0</v>
      </c>
      <c r="J852" s="267">
        <v>-2.2000000000000002</v>
      </c>
      <c r="K852" s="268">
        <f>E852*J852</f>
        <v>-21.734900000000003</v>
      </c>
      <c r="O852" s="260">
        <v>2</v>
      </c>
      <c r="AA852" s="233">
        <v>1</v>
      </c>
      <c r="AB852" s="233">
        <v>1</v>
      </c>
      <c r="AC852" s="233">
        <v>1</v>
      </c>
      <c r="AZ852" s="233">
        <v>1</v>
      </c>
      <c r="BA852" s="233">
        <f>IF(AZ852=1,G852,0)</f>
        <v>17812.738499999999</v>
      </c>
      <c r="BB852" s="233">
        <f>IF(AZ852=2,G852,0)</f>
        <v>0</v>
      </c>
      <c r="BC852" s="233">
        <f>IF(AZ852=3,G852,0)</f>
        <v>0</v>
      </c>
      <c r="BD852" s="233">
        <f>IF(AZ852=4,G852,0)</f>
        <v>0</v>
      </c>
      <c r="BE852" s="233">
        <f>IF(AZ852=5,G852,0)</f>
        <v>0</v>
      </c>
      <c r="CA852" s="260">
        <v>1</v>
      </c>
      <c r="CB852" s="260">
        <v>1</v>
      </c>
    </row>
    <row r="853" spans="1:80" x14ac:dyDescent="0.2">
      <c r="A853" s="269"/>
      <c r="B853" s="272"/>
      <c r="C853" s="332" t="s">
        <v>1088</v>
      </c>
      <c r="D853" s="333"/>
      <c r="E853" s="273">
        <v>0</v>
      </c>
      <c r="F853" s="274"/>
      <c r="G853" s="275"/>
      <c r="H853" s="276"/>
      <c r="I853" s="270"/>
      <c r="J853" s="277"/>
      <c r="K853" s="270"/>
      <c r="M853" s="271" t="s">
        <v>1088</v>
      </c>
      <c r="O853" s="260"/>
    </row>
    <row r="854" spans="1:80" x14ac:dyDescent="0.2">
      <c r="A854" s="269"/>
      <c r="B854" s="272"/>
      <c r="C854" s="332" t="s">
        <v>1089</v>
      </c>
      <c r="D854" s="333"/>
      <c r="E854" s="273">
        <v>9.327</v>
      </c>
      <c r="F854" s="274"/>
      <c r="G854" s="275"/>
      <c r="H854" s="276"/>
      <c r="I854" s="270"/>
      <c r="J854" s="277"/>
      <c r="K854" s="270"/>
      <c r="M854" s="271" t="s">
        <v>1089</v>
      </c>
      <c r="O854" s="260"/>
    </row>
    <row r="855" spans="1:80" x14ac:dyDescent="0.2">
      <c r="A855" s="269"/>
      <c r="B855" s="272"/>
      <c r="C855" s="332" t="s">
        <v>1090</v>
      </c>
      <c r="D855" s="333"/>
      <c r="E855" s="273">
        <v>0.55249999999999999</v>
      </c>
      <c r="F855" s="274"/>
      <c r="G855" s="275"/>
      <c r="H855" s="276"/>
      <c r="I855" s="270"/>
      <c r="J855" s="277"/>
      <c r="K855" s="270"/>
      <c r="M855" s="271" t="s">
        <v>1090</v>
      </c>
      <c r="O855" s="260"/>
    </row>
    <row r="856" spans="1:80" x14ac:dyDescent="0.2">
      <c r="A856" s="261">
        <v>216</v>
      </c>
      <c r="B856" s="262" t="s">
        <v>1091</v>
      </c>
      <c r="C856" s="263" t="s">
        <v>1092</v>
      </c>
      <c r="D856" s="264" t="s">
        <v>155</v>
      </c>
      <c r="E856" s="265">
        <v>37.1509</v>
      </c>
      <c r="F856" s="265">
        <v>761</v>
      </c>
      <c r="G856" s="266">
        <f>E856*F856</f>
        <v>28271.834900000002</v>
      </c>
      <c r="H856" s="267">
        <v>1.33E-3</v>
      </c>
      <c r="I856" s="268">
        <f>E856*H856</f>
        <v>4.9410697000000003E-2</v>
      </c>
      <c r="J856" s="267">
        <v>-2.27</v>
      </c>
      <c r="K856" s="268">
        <f>E856*J856</f>
        <v>-84.332543000000001</v>
      </c>
      <c r="O856" s="260">
        <v>2</v>
      </c>
      <c r="AA856" s="233">
        <v>1</v>
      </c>
      <c r="AB856" s="233">
        <v>1</v>
      </c>
      <c r="AC856" s="233">
        <v>1</v>
      </c>
      <c r="AZ856" s="233">
        <v>1</v>
      </c>
      <c r="BA856" s="233">
        <f>IF(AZ856=1,G856,0)</f>
        <v>28271.834900000002</v>
      </c>
      <c r="BB856" s="233">
        <f>IF(AZ856=2,G856,0)</f>
        <v>0</v>
      </c>
      <c r="BC856" s="233">
        <f>IF(AZ856=3,G856,0)</f>
        <v>0</v>
      </c>
      <c r="BD856" s="233">
        <f>IF(AZ856=4,G856,0)</f>
        <v>0</v>
      </c>
      <c r="BE856" s="233">
        <f>IF(AZ856=5,G856,0)</f>
        <v>0</v>
      </c>
      <c r="CA856" s="260">
        <v>1</v>
      </c>
      <c r="CB856" s="260">
        <v>1</v>
      </c>
    </row>
    <row r="857" spans="1:80" x14ac:dyDescent="0.2">
      <c r="A857" s="269"/>
      <c r="B857" s="272"/>
      <c r="C857" s="332" t="s">
        <v>1093</v>
      </c>
      <c r="D857" s="333"/>
      <c r="E857" s="273">
        <v>0</v>
      </c>
      <c r="F857" s="274"/>
      <c r="G857" s="275"/>
      <c r="H857" s="276"/>
      <c r="I857" s="270"/>
      <c r="J857" s="277"/>
      <c r="K857" s="270"/>
      <c r="M857" s="271" t="s">
        <v>1093</v>
      </c>
      <c r="O857" s="260"/>
    </row>
    <row r="858" spans="1:80" ht="22.5" x14ac:dyDescent="0.2">
      <c r="A858" s="269"/>
      <c r="B858" s="272"/>
      <c r="C858" s="332" t="s">
        <v>1094</v>
      </c>
      <c r="D858" s="333"/>
      <c r="E858" s="273">
        <v>9.6999999999999993</v>
      </c>
      <c r="F858" s="274"/>
      <c r="G858" s="275"/>
      <c r="H858" s="276"/>
      <c r="I858" s="270"/>
      <c r="J858" s="277"/>
      <c r="K858" s="270"/>
      <c r="M858" s="271" t="s">
        <v>1094</v>
      </c>
      <c r="O858" s="260"/>
    </row>
    <row r="859" spans="1:80" x14ac:dyDescent="0.2">
      <c r="A859" s="269"/>
      <c r="B859" s="272"/>
      <c r="C859" s="332" t="s">
        <v>1095</v>
      </c>
      <c r="D859" s="333"/>
      <c r="E859" s="273">
        <v>16.394400000000001</v>
      </c>
      <c r="F859" s="274"/>
      <c r="G859" s="275"/>
      <c r="H859" s="276"/>
      <c r="I859" s="270"/>
      <c r="J859" s="277"/>
      <c r="K859" s="270"/>
      <c r="M859" s="271" t="s">
        <v>1095</v>
      </c>
      <c r="O859" s="260"/>
    </row>
    <row r="860" spans="1:80" x14ac:dyDescent="0.2">
      <c r="A860" s="269"/>
      <c r="B860" s="272"/>
      <c r="C860" s="332" t="s">
        <v>1096</v>
      </c>
      <c r="D860" s="333"/>
      <c r="E860" s="273">
        <v>0</v>
      </c>
      <c r="F860" s="274"/>
      <c r="G860" s="275"/>
      <c r="H860" s="276"/>
      <c r="I860" s="270"/>
      <c r="J860" s="277"/>
      <c r="K860" s="270"/>
      <c r="M860" s="271" t="s">
        <v>1096</v>
      </c>
      <c r="O860" s="260"/>
    </row>
    <row r="861" spans="1:80" x14ac:dyDescent="0.2">
      <c r="A861" s="269"/>
      <c r="B861" s="272"/>
      <c r="C861" s="332" t="s">
        <v>1097</v>
      </c>
      <c r="D861" s="333"/>
      <c r="E861" s="273">
        <v>11.0565</v>
      </c>
      <c r="F861" s="274"/>
      <c r="G861" s="275"/>
      <c r="H861" s="276"/>
      <c r="I861" s="270"/>
      <c r="J861" s="277"/>
      <c r="K861" s="270"/>
      <c r="M861" s="271" t="s">
        <v>1097</v>
      </c>
      <c r="O861" s="260"/>
    </row>
    <row r="862" spans="1:80" x14ac:dyDescent="0.2">
      <c r="A862" s="261">
        <v>217</v>
      </c>
      <c r="B862" s="262" t="s">
        <v>1098</v>
      </c>
      <c r="C862" s="263" t="s">
        <v>1099</v>
      </c>
      <c r="D862" s="264" t="s">
        <v>200</v>
      </c>
      <c r="E862" s="265">
        <v>72.530500000000004</v>
      </c>
      <c r="F862" s="265">
        <v>94</v>
      </c>
      <c r="G862" s="266">
        <f>E862*F862</f>
        <v>6817.8670000000002</v>
      </c>
      <c r="H862" s="267">
        <v>6.7000000000000002E-4</v>
      </c>
      <c r="I862" s="268">
        <f>E862*H862</f>
        <v>4.8595435000000006E-2</v>
      </c>
      <c r="J862" s="267">
        <v>-0.13100000000000001</v>
      </c>
      <c r="K862" s="268">
        <f>E862*J862</f>
        <v>-9.5014955000000008</v>
      </c>
      <c r="O862" s="260">
        <v>2</v>
      </c>
      <c r="AA862" s="233">
        <v>1</v>
      </c>
      <c r="AB862" s="233">
        <v>1</v>
      </c>
      <c r="AC862" s="233">
        <v>1</v>
      </c>
      <c r="AZ862" s="233">
        <v>1</v>
      </c>
      <c r="BA862" s="233">
        <f>IF(AZ862=1,G862,0)</f>
        <v>6817.8670000000002</v>
      </c>
      <c r="BB862" s="233">
        <f>IF(AZ862=2,G862,0)</f>
        <v>0</v>
      </c>
      <c r="BC862" s="233">
        <f>IF(AZ862=3,G862,0)</f>
        <v>0</v>
      </c>
      <c r="BD862" s="233">
        <f>IF(AZ862=4,G862,0)</f>
        <v>0</v>
      </c>
      <c r="BE862" s="233">
        <f>IF(AZ862=5,G862,0)</f>
        <v>0</v>
      </c>
      <c r="CA862" s="260">
        <v>1</v>
      </c>
      <c r="CB862" s="260">
        <v>1</v>
      </c>
    </row>
    <row r="863" spans="1:80" x14ac:dyDescent="0.2">
      <c r="A863" s="269"/>
      <c r="B863" s="272"/>
      <c r="C863" s="332" t="s">
        <v>1100</v>
      </c>
      <c r="D863" s="333"/>
      <c r="E863" s="273">
        <v>0</v>
      </c>
      <c r="F863" s="274"/>
      <c r="G863" s="275"/>
      <c r="H863" s="276"/>
      <c r="I863" s="270"/>
      <c r="J863" s="277"/>
      <c r="K863" s="270"/>
      <c r="M863" s="271" t="s">
        <v>1100</v>
      </c>
      <c r="O863" s="260"/>
    </row>
    <row r="864" spans="1:80" x14ac:dyDescent="0.2">
      <c r="A864" s="269"/>
      <c r="B864" s="272"/>
      <c r="C864" s="332" t="s">
        <v>1101</v>
      </c>
      <c r="D864" s="333"/>
      <c r="E864" s="273">
        <v>66.630499999999998</v>
      </c>
      <c r="F864" s="274"/>
      <c r="G864" s="275"/>
      <c r="H864" s="276"/>
      <c r="I864" s="270"/>
      <c r="J864" s="277"/>
      <c r="K864" s="270"/>
      <c r="M864" s="271" t="s">
        <v>1101</v>
      </c>
      <c r="O864" s="260"/>
    </row>
    <row r="865" spans="1:80" x14ac:dyDescent="0.2">
      <c r="A865" s="269"/>
      <c r="B865" s="272"/>
      <c r="C865" s="332" t="s">
        <v>1102</v>
      </c>
      <c r="D865" s="333"/>
      <c r="E865" s="273">
        <v>-6.6</v>
      </c>
      <c r="F865" s="274"/>
      <c r="G865" s="275"/>
      <c r="H865" s="276"/>
      <c r="I865" s="270"/>
      <c r="J865" s="277"/>
      <c r="K865" s="270"/>
      <c r="M865" s="271" t="s">
        <v>1102</v>
      </c>
      <c r="O865" s="260"/>
    </row>
    <row r="866" spans="1:80" x14ac:dyDescent="0.2">
      <c r="A866" s="269"/>
      <c r="B866" s="272"/>
      <c r="C866" s="332" t="s">
        <v>1103</v>
      </c>
      <c r="D866" s="333"/>
      <c r="E866" s="273">
        <v>17.7</v>
      </c>
      <c r="F866" s="274"/>
      <c r="G866" s="275"/>
      <c r="H866" s="276"/>
      <c r="I866" s="270"/>
      <c r="J866" s="277"/>
      <c r="K866" s="270"/>
      <c r="M866" s="271" t="s">
        <v>1103</v>
      </c>
      <c r="O866" s="260"/>
    </row>
    <row r="867" spans="1:80" x14ac:dyDescent="0.2">
      <c r="A867" s="269"/>
      <c r="B867" s="272"/>
      <c r="C867" s="332" t="s">
        <v>1104</v>
      </c>
      <c r="D867" s="333"/>
      <c r="E867" s="273">
        <v>-5.2</v>
      </c>
      <c r="F867" s="274"/>
      <c r="G867" s="275"/>
      <c r="H867" s="276"/>
      <c r="I867" s="270"/>
      <c r="J867" s="277"/>
      <c r="K867" s="270"/>
      <c r="M867" s="271" t="s">
        <v>1104</v>
      </c>
      <c r="O867" s="260"/>
    </row>
    <row r="868" spans="1:80" x14ac:dyDescent="0.2">
      <c r="A868" s="261">
        <v>218</v>
      </c>
      <c r="B868" s="262" t="s">
        <v>1105</v>
      </c>
      <c r="C868" s="263" t="s">
        <v>1106</v>
      </c>
      <c r="D868" s="264" t="s">
        <v>200</v>
      </c>
      <c r="E868" s="265">
        <v>85.492000000000004</v>
      </c>
      <c r="F868" s="265">
        <v>113</v>
      </c>
      <c r="G868" s="266">
        <f>E868*F868</f>
        <v>9660.5960000000014</v>
      </c>
      <c r="H868" s="267">
        <v>6.7000000000000002E-4</v>
      </c>
      <c r="I868" s="268">
        <f>E868*H868</f>
        <v>5.7279640000000007E-2</v>
      </c>
      <c r="J868" s="267">
        <v>-0.26100000000000001</v>
      </c>
      <c r="K868" s="268">
        <f>E868*J868</f>
        <v>-22.313412000000003</v>
      </c>
      <c r="O868" s="260">
        <v>2</v>
      </c>
      <c r="AA868" s="233">
        <v>1</v>
      </c>
      <c r="AB868" s="233">
        <v>1</v>
      </c>
      <c r="AC868" s="233">
        <v>1</v>
      </c>
      <c r="AZ868" s="233">
        <v>1</v>
      </c>
      <c r="BA868" s="233">
        <f>IF(AZ868=1,G868,0)</f>
        <v>9660.5960000000014</v>
      </c>
      <c r="BB868" s="233">
        <f>IF(AZ868=2,G868,0)</f>
        <v>0</v>
      </c>
      <c r="BC868" s="233">
        <f>IF(AZ868=3,G868,0)</f>
        <v>0</v>
      </c>
      <c r="BD868" s="233">
        <f>IF(AZ868=4,G868,0)</f>
        <v>0</v>
      </c>
      <c r="BE868" s="233">
        <f>IF(AZ868=5,G868,0)</f>
        <v>0</v>
      </c>
      <c r="CA868" s="260">
        <v>1</v>
      </c>
      <c r="CB868" s="260">
        <v>1</v>
      </c>
    </row>
    <row r="869" spans="1:80" x14ac:dyDescent="0.2">
      <c r="A869" s="269"/>
      <c r="B869" s="272"/>
      <c r="C869" s="332" t="s">
        <v>1100</v>
      </c>
      <c r="D869" s="333"/>
      <c r="E869" s="273">
        <v>0</v>
      </c>
      <c r="F869" s="274"/>
      <c r="G869" s="275"/>
      <c r="H869" s="276"/>
      <c r="I869" s="270"/>
      <c r="J869" s="277"/>
      <c r="K869" s="270"/>
      <c r="M869" s="271" t="s">
        <v>1100</v>
      </c>
      <c r="O869" s="260"/>
    </row>
    <row r="870" spans="1:80" x14ac:dyDescent="0.2">
      <c r="A870" s="269"/>
      <c r="B870" s="272"/>
      <c r="C870" s="332" t="s">
        <v>1107</v>
      </c>
      <c r="D870" s="333"/>
      <c r="E870" s="273">
        <v>93.292000000000002</v>
      </c>
      <c r="F870" s="274"/>
      <c r="G870" s="275"/>
      <c r="H870" s="276"/>
      <c r="I870" s="270"/>
      <c r="J870" s="277"/>
      <c r="K870" s="270"/>
      <c r="M870" s="271" t="s">
        <v>1107</v>
      </c>
      <c r="O870" s="260"/>
    </row>
    <row r="871" spans="1:80" x14ac:dyDescent="0.2">
      <c r="A871" s="269"/>
      <c r="B871" s="272"/>
      <c r="C871" s="332" t="s">
        <v>1108</v>
      </c>
      <c r="D871" s="333"/>
      <c r="E871" s="273">
        <v>-7.8</v>
      </c>
      <c r="F871" s="274"/>
      <c r="G871" s="275"/>
      <c r="H871" s="276"/>
      <c r="I871" s="270"/>
      <c r="J871" s="277"/>
      <c r="K871" s="270"/>
      <c r="M871" s="271" t="s">
        <v>1108</v>
      </c>
      <c r="O871" s="260"/>
    </row>
    <row r="872" spans="1:80" x14ac:dyDescent="0.2">
      <c r="A872" s="261">
        <v>219</v>
      </c>
      <c r="B872" s="262" t="s">
        <v>1109</v>
      </c>
      <c r="C872" s="263" t="s">
        <v>1110</v>
      </c>
      <c r="D872" s="264" t="s">
        <v>155</v>
      </c>
      <c r="E872" s="265">
        <v>27.403400000000001</v>
      </c>
      <c r="F872" s="265">
        <v>730</v>
      </c>
      <c r="G872" s="266">
        <f>E872*F872</f>
        <v>20004.482</v>
      </c>
      <c r="H872" s="267">
        <v>1.2800000000000001E-3</v>
      </c>
      <c r="I872" s="268">
        <f>E872*H872</f>
        <v>3.5076352000000005E-2</v>
      </c>
      <c r="J872" s="267">
        <v>-1.8</v>
      </c>
      <c r="K872" s="268">
        <f>E872*J872</f>
        <v>-49.326120000000003</v>
      </c>
      <c r="O872" s="260">
        <v>2</v>
      </c>
      <c r="AA872" s="233">
        <v>1</v>
      </c>
      <c r="AB872" s="233">
        <v>1</v>
      </c>
      <c r="AC872" s="233">
        <v>1</v>
      </c>
      <c r="AZ872" s="233">
        <v>1</v>
      </c>
      <c r="BA872" s="233">
        <f>IF(AZ872=1,G872,0)</f>
        <v>20004.482</v>
      </c>
      <c r="BB872" s="233">
        <f>IF(AZ872=2,G872,0)</f>
        <v>0</v>
      </c>
      <c r="BC872" s="233">
        <f>IF(AZ872=3,G872,0)</f>
        <v>0</v>
      </c>
      <c r="BD872" s="233">
        <f>IF(AZ872=4,G872,0)</f>
        <v>0</v>
      </c>
      <c r="BE872" s="233">
        <f>IF(AZ872=5,G872,0)</f>
        <v>0</v>
      </c>
      <c r="CA872" s="260">
        <v>1</v>
      </c>
      <c r="CB872" s="260">
        <v>1</v>
      </c>
    </row>
    <row r="873" spans="1:80" x14ac:dyDescent="0.2">
      <c r="A873" s="269"/>
      <c r="B873" s="272"/>
      <c r="C873" s="332" t="s">
        <v>1111</v>
      </c>
      <c r="D873" s="333"/>
      <c r="E873" s="273">
        <v>0</v>
      </c>
      <c r="F873" s="274"/>
      <c r="G873" s="275"/>
      <c r="H873" s="276"/>
      <c r="I873" s="270"/>
      <c r="J873" s="277"/>
      <c r="K873" s="270"/>
      <c r="M873" s="271" t="s">
        <v>1111</v>
      </c>
      <c r="O873" s="260"/>
    </row>
    <row r="874" spans="1:80" x14ac:dyDescent="0.2">
      <c r="A874" s="269"/>
      <c r="B874" s="272"/>
      <c r="C874" s="332" t="s">
        <v>1112</v>
      </c>
      <c r="D874" s="333"/>
      <c r="E874" s="273">
        <v>14.905200000000001</v>
      </c>
      <c r="F874" s="274"/>
      <c r="G874" s="275"/>
      <c r="H874" s="276"/>
      <c r="I874" s="270"/>
      <c r="J874" s="277"/>
      <c r="K874" s="270"/>
      <c r="M874" s="271" t="s">
        <v>1112</v>
      </c>
      <c r="O874" s="260"/>
    </row>
    <row r="875" spans="1:80" x14ac:dyDescent="0.2">
      <c r="A875" s="269"/>
      <c r="B875" s="272"/>
      <c r="C875" s="332" t="s">
        <v>1113</v>
      </c>
      <c r="D875" s="333"/>
      <c r="E875" s="273">
        <v>-2.8896000000000002</v>
      </c>
      <c r="F875" s="274"/>
      <c r="G875" s="275"/>
      <c r="H875" s="276"/>
      <c r="I875" s="270"/>
      <c r="J875" s="277"/>
      <c r="K875" s="270"/>
      <c r="M875" s="271" t="s">
        <v>1113</v>
      </c>
      <c r="O875" s="260"/>
    </row>
    <row r="876" spans="1:80" ht="22.5" x14ac:dyDescent="0.2">
      <c r="A876" s="269"/>
      <c r="B876" s="272"/>
      <c r="C876" s="332" t="s">
        <v>1114</v>
      </c>
      <c r="D876" s="333"/>
      <c r="E876" s="273">
        <v>10.868</v>
      </c>
      <c r="F876" s="274"/>
      <c r="G876" s="275"/>
      <c r="H876" s="276"/>
      <c r="I876" s="270"/>
      <c r="J876" s="277"/>
      <c r="K876" s="270"/>
      <c r="M876" s="271" t="s">
        <v>1114</v>
      </c>
      <c r="O876" s="260"/>
    </row>
    <row r="877" spans="1:80" x14ac:dyDescent="0.2">
      <c r="A877" s="269"/>
      <c r="B877" s="272"/>
      <c r="C877" s="332" t="s">
        <v>1115</v>
      </c>
      <c r="D877" s="333"/>
      <c r="E877" s="273">
        <v>-0.47249999999999998</v>
      </c>
      <c r="F877" s="274"/>
      <c r="G877" s="275"/>
      <c r="H877" s="276"/>
      <c r="I877" s="270"/>
      <c r="J877" s="277"/>
      <c r="K877" s="270"/>
      <c r="M877" s="271" t="s">
        <v>1115</v>
      </c>
      <c r="O877" s="260"/>
    </row>
    <row r="878" spans="1:80" x14ac:dyDescent="0.2">
      <c r="A878" s="269"/>
      <c r="B878" s="272"/>
      <c r="C878" s="332" t="s">
        <v>1116</v>
      </c>
      <c r="D878" s="333"/>
      <c r="E878" s="273">
        <v>0</v>
      </c>
      <c r="F878" s="274"/>
      <c r="G878" s="275"/>
      <c r="H878" s="276"/>
      <c r="I878" s="270"/>
      <c r="J878" s="277"/>
      <c r="K878" s="270"/>
      <c r="M878" s="271" t="s">
        <v>1116</v>
      </c>
      <c r="O878" s="260"/>
    </row>
    <row r="879" spans="1:80" x14ac:dyDescent="0.2">
      <c r="A879" s="269"/>
      <c r="B879" s="272"/>
      <c r="C879" s="332" t="s">
        <v>1117</v>
      </c>
      <c r="D879" s="333"/>
      <c r="E879" s="273">
        <v>4.9923000000000002</v>
      </c>
      <c r="F879" s="274"/>
      <c r="G879" s="275"/>
      <c r="H879" s="276"/>
      <c r="I879" s="270"/>
      <c r="J879" s="277"/>
      <c r="K879" s="270"/>
      <c r="M879" s="271" t="s">
        <v>1117</v>
      </c>
      <c r="O879" s="260"/>
    </row>
    <row r="880" spans="1:80" x14ac:dyDescent="0.2">
      <c r="A880" s="261">
        <v>220</v>
      </c>
      <c r="B880" s="262" t="s">
        <v>1118</v>
      </c>
      <c r="C880" s="263" t="s">
        <v>1119</v>
      </c>
      <c r="D880" s="264" t="s">
        <v>155</v>
      </c>
      <c r="E880" s="265">
        <v>0.31359999999999999</v>
      </c>
      <c r="F880" s="265">
        <v>3995</v>
      </c>
      <c r="G880" s="266">
        <f>E880*F880</f>
        <v>1252.8319999999999</v>
      </c>
      <c r="H880" s="267">
        <v>1.47E-3</v>
      </c>
      <c r="I880" s="268">
        <f>E880*H880</f>
        <v>4.6099199999999997E-4</v>
      </c>
      <c r="J880" s="267">
        <v>-2.4</v>
      </c>
      <c r="K880" s="268">
        <f>E880*J880</f>
        <v>-0.75263999999999998</v>
      </c>
      <c r="O880" s="260">
        <v>2</v>
      </c>
      <c r="AA880" s="233">
        <v>1</v>
      </c>
      <c r="AB880" s="233">
        <v>1</v>
      </c>
      <c r="AC880" s="233">
        <v>1</v>
      </c>
      <c r="AZ880" s="233">
        <v>1</v>
      </c>
      <c r="BA880" s="233">
        <f>IF(AZ880=1,G880,0)</f>
        <v>1252.8319999999999</v>
      </c>
      <c r="BB880" s="233">
        <f>IF(AZ880=2,G880,0)</f>
        <v>0</v>
      </c>
      <c r="BC880" s="233">
        <f>IF(AZ880=3,G880,0)</f>
        <v>0</v>
      </c>
      <c r="BD880" s="233">
        <f>IF(AZ880=4,G880,0)</f>
        <v>0</v>
      </c>
      <c r="BE880" s="233">
        <f>IF(AZ880=5,G880,0)</f>
        <v>0</v>
      </c>
      <c r="CA880" s="260">
        <v>1</v>
      </c>
      <c r="CB880" s="260">
        <v>1</v>
      </c>
    </row>
    <row r="881" spans="1:80" x14ac:dyDescent="0.2">
      <c r="A881" s="269"/>
      <c r="B881" s="272"/>
      <c r="C881" s="332" t="s">
        <v>1120</v>
      </c>
      <c r="D881" s="333"/>
      <c r="E881" s="273">
        <v>0</v>
      </c>
      <c r="F881" s="274"/>
      <c r="G881" s="275"/>
      <c r="H881" s="276"/>
      <c r="I881" s="270"/>
      <c r="J881" s="277"/>
      <c r="K881" s="270"/>
      <c r="M881" s="271" t="s">
        <v>1120</v>
      </c>
      <c r="O881" s="260"/>
    </row>
    <row r="882" spans="1:80" x14ac:dyDescent="0.2">
      <c r="A882" s="269"/>
      <c r="B882" s="272"/>
      <c r="C882" s="332" t="s">
        <v>1121</v>
      </c>
      <c r="D882" s="333"/>
      <c r="E882" s="273">
        <v>0.31359999999999999</v>
      </c>
      <c r="F882" s="274"/>
      <c r="G882" s="275"/>
      <c r="H882" s="276"/>
      <c r="I882" s="270"/>
      <c r="J882" s="277"/>
      <c r="K882" s="270"/>
      <c r="M882" s="271" t="s">
        <v>1121</v>
      </c>
      <c r="O882" s="260"/>
    </row>
    <row r="883" spans="1:80" x14ac:dyDescent="0.2">
      <c r="A883" s="261">
        <v>221</v>
      </c>
      <c r="B883" s="262" t="s">
        <v>1122</v>
      </c>
      <c r="C883" s="263" t="s">
        <v>1123</v>
      </c>
      <c r="D883" s="264" t="s">
        <v>379</v>
      </c>
      <c r="E883" s="265">
        <v>31.5</v>
      </c>
      <c r="F883" s="265">
        <v>205</v>
      </c>
      <c r="G883" s="266">
        <f>E883*F883</f>
        <v>6457.5</v>
      </c>
      <c r="H883" s="267">
        <v>0</v>
      </c>
      <c r="I883" s="268">
        <f>E883*H883</f>
        <v>0</v>
      </c>
      <c r="J883" s="267">
        <v>-7.0000000000000007E-2</v>
      </c>
      <c r="K883" s="268">
        <f>E883*J883</f>
        <v>-2.2050000000000001</v>
      </c>
      <c r="O883" s="260">
        <v>2</v>
      </c>
      <c r="AA883" s="233">
        <v>1</v>
      </c>
      <c r="AB883" s="233">
        <v>1</v>
      </c>
      <c r="AC883" s="233">
        <v>1</v>
      </c>
      <c r="AZ883" s="233">
        <v>1</v>
      </c>
      <c r="BA883" s="233">
        <f>IF(AZ883=1,G883,0)</f>
        <v>6457.5</v>
      </c>
      <c r="BB883" s="233">
        <f>IF(AZ883=2,G883,0)</f>
        <v>0</v>
      </c>
      <c r="BC883" s="233">
        <f>IF(AZ883=3,G883,0)</f>
        <v>0</v>
      </c>
      <c r="BD883" s="233">
        <f>IF(AZ883=4,G883,0)</f>
        <v>0</v>
      </c>
      <c r="BE883" s="233">
        <f>IF(AZ883=5,G883,0)</f>
        <v>0</v>
      </c>
      <c r="CA883" s="260">
        <v>1</v>
      </c>
      <c r="CB883" s="260">
        <v>1</v>
      </c>
    </row>
    <row r="884" spans="1:80" x14ac:dyDescent="0.2">
      <c r="A884" s="269"/>
      <c r="B884" s="272"/>
      <c r="C884" s="332" t="s">
        <v>1124</v>
      </c>
      <c r="D884" s="333"/>
      <c r="E884" s="273">
        <v>0</v>
      </c>
      <c r="F884" s="274"/>
      <c r="G884" s="275"/>
      <c r="H884" s="276"/>
      <c r="I884" s="270"/>
      <c r="J884" s="277"/>
      <c r="K884" s="270"/>
      <c r="M884" s="271" t="s">
        <v>1124</v>
      </c>
      <c r="O884" s="260"/>
    </row>
    <row r="885" spans="1:80" x14ac:dyDescent="0.2">
      <c r="A885" s="269"/>
      <c r="B885" s="272"/>
      <c r="C885" s="332" t="s">
        <v>1125</v>
      </c>
      <c r="D885" s="333"/>
      <c r="E885" s="273">
        <v>31.5</v>
      </c>
      <c r="F885" s="274"/>
      <c r="G885" s="275"/>
      <c r="H885" s="276"/>
      <c r="I885" s="270"/>
      <c r="J885" s="277"/>
      <c r="K885" s="270"/>
      <c r="M885" s="271" t="s">
        <v>1125</v>
      </c>
      <c r="O885" s="260"/>
    </row>
    <row r="886" spans="1:80" x14ac:dyDescent="0.2">
      <c r="A886" s="261">
        <v>222</v>
      </c>
      <c r="B886" s="262" t="s">
        <v>1126</v>
      </c>
      <c r="C886" s="263" t="s">
        <v>1127</v>
      </c>
      <c r="D886" s="264" t="s">
        <v>155</v>
      </c>
      <c r="E886" s="265">
        <v>3.1395</v>
      </c>
      <c r="F886" s="265">
        <v>1169</v>
      </c>
      <c r="G886" s="266">
        <f>E886*F886</f>
        <v>3670.0754999999999</v>
      </c>
      <c r="H886" s="267">
        <v>2.0100000000000001E-3</v>
      </c>
      <c r="I886" s="268">
        <f>E886*H886</f>
        <v>6.3103949999999999E-3</v>
      </c>
      <c r="J886" s="267">
        <v>-1.8</v>
      </c>
      <c r="K886" s="268">
        <f>E886*J886</f>
        <v>-5.6511000000000005</v>
      </c>
      <c r="O886" s="260">
        <v>2</v>
      </c>
      <c r="AA886" s="233">
        <v>1</v>
      </c>
      <c r="AB886" s="233">
        <v>0</v>
      </c>
      <c r="AC886" s="233">
        <v>0</v>
      </c>
      <c r="AZ886" s="233">
        <v>1</v>
      </c>
      <c r="BA886" s="233">
        <f>IF(AZ886=1,G886,0)</f>
        <v>3670.0754999999999</v>
      </c>
      <c r="BB886" s="233">
        <f>IF(AZ886=2,G886,0)</f>
        <v>0</v>
      </c>
      <c r="BC886" s="233">
        <f>IF(AZ886=3,G886,0)</f>
        <v>0</v>
      </c>
      <c r="BD886" s="233">
        <f>IF(AZ886=4,G886,0)</f>
        <v>0</v>
      </c>
      <c r="BE886" s="233">
        <f>IF(AZ886=5,G886,0)</f>
        <v>0</v>
      </c>
      <c r="CA886" s="260">
        <v>1</v>
      </c>
      <c r="CB886" s="260">
        <v>0</v>
      </c>
    </row>
    <row r="887" spans="1:80" x14ac:dyDescent="0.2">
      <c r="A887" s="269"/>
      <c r="B887" s="272"/>
      <c r="C887" s="332" t="s">
        <v>1128</v>
      </c>
      <c r="D887" s="333"/>
      <c r="E887" s="273">
        <v>0</v>
      </c>
      <c r="F887" s="274"/>
      <c r="G887" s="275"/>
      <c r="H887" s="276"/>
      <c r="I887" s="270"/>
      <c r="J887" s="277"/>
      <c r="K887" s="270"/>
      <c r="M887" s="271" t="s">
        <v>1128</v>
      </c>
      <c r="O887" s="260"/>
    </row>
    <row r="888" spans="1:80" x14ac:dyDescent="0.2">
      <c r="A888" s="269"/>
      <c r="B888" s="272"/>
      <c r="C888" s="332" t="s">
        <v>1129</v>
      </c>
      <c r="D888" s="333"/>
      <c r="E888" s="273">
        <v>3.1395</v>
      </c>
      <c r="F888" s="274"/>
      <c r="G888" s="275"/>
      <c r="H888" s="276"/>
      <c r="I888" s="270"/>
      <c r="J888" s="277"/>
      <c r="K888" s="270"/>
      <c r="M888" s="271" t="s">
        <v>1129</v>
      </c>
      <c r="O888" s="260"/>
    </row>
    <row r="889" spans="1:80" ht="22.5" x14ac:dyDescent="0.2">
      <c r="A889" s="261">
        <v>223</v>
      </c>
      <c r="B889" s="262" t="s">
        <v>1130</v>
      </c>
      <c r="C889" s="263" t="s">
        <v>1131</v>
      </c>
      <c r="D889" s="264" t="s">
        <v>155</v>
      </c>
      <c r="E889" s="265">
        <v>3.8472</v>
      </c>
      <c r="F889" s="265">
        <v>3056</v>
      </c>
      <c r="G889" s="266">
        <f>E889*F889</f>
        <v>11757.0432</v>
      </c>
      <c r="H889" s="267">
        <v>0</v>
      </c>
      <c r="I889" s="268">
        <f>E889*H889</f>
        <v>0</v>
      </c>
      <c r="J889" s="267">
        <v>-2.2000000000000002</v>
      </c>
      <c r="K889" s="268">
        <f>E889*J889</f>
        <v>-8.4638400000000011</v>
      </c>
      <c r="O889" s="260">
        <v>2</v>
      </c>
      <c r="AA889" s="233">
        <v>1</v>
      </c>
      <c r="AB889" s="233">
        <v>1</v>
      </c>
      <c r="AC889" s="233">
        <v>1</v>
      </c>
      <c r="AZ889" s="233">
        <v>1</v>
      </c>
      <c r="BA889" s="233">
        <f>IF(AZ889=1,G889,0)</f>
        <v>11757.0432</v>
      </c>
      <c r="BB889" s="233">
        <f>IF(AZ889=2,G889,0)</f>
        <v>0</v>
      </c>
      <c r="BC889" s="233">
        <f>IF(AZ889=3,G889,0)</f>
        <v>0</v>
      </c>
      <c r="BD889" s="233">
        <f>IF(AZ889=4,G889,0)</f>
        <v>0</v>
      </c>
      <c r="BE889" s="233">
        <f>IF(AZ889=5,G889,0)</f>
        <v>0</v>
      </c>
      <c r="CA889" s="260">
        <v>1</v>
      </c>
      <c r="CB889" s="260">
        <v>1</v>
      </c>
    </row>
    <row r="890" spans="1:80" x14ac:dyDescent="0.2">
      <c r="A890" s="269"/>
      <c r="B890" s="272"/>
      <c r="C890" s="332" t="s">
        <v>1132</v>
      </c>
      <c r="D890" s="333"/>
      <c r="E890" s="273">
        <v>0</v>
      </c>
      <c r="F890" s="274"/>
      <c r="G890" s="275"/>
      <c r="H890" s="276"/>
      <c r="I890" s="270"/>
      <c r="J890" s="277"/>
      <c r="K890" s="270"/>
      <c r="M890" s="271" t="s">
        <v>1132</v>
      </c>
      <c r="O890" s="260"/>
    </row>
    <row r="891" spans="1:80" x14ac:dyDescent="0.2">
      <c r="A891" s="269"/>
      <c r="B891" s="272"/>
      <c r="C891" s="332" t="s">
        <v>1133</v>
      </c>
      <c r="D891" s="333"/>
      <c r="E891" s="273">
        <v>2.742</v>
      </c>
      <c r="F891" s="274"/>
      <c r="G891" s="275"/>
      <c r="H891" s="276"/>
      <c r="I891" s="270"/>
      <c r="J891" s="277"/>
      <c r="K891" s="270"/>
      <c r="M891" s="271" t="s">
        <v>1133</v>
      </c>
      <c r="O891" s="260"/>
    </row>
    <row r="892" spans="1:80" x14ac:dyDescent="0.2">
      <c r="A892" s="269"/>
      <c r="B892" s="272"/>
      <c r="C892" s="332" t="s">
        <v>1134</v>
      </c>
      <c r="D892" s="333"/>
      <c r="E892" s="273">
        <v>0</v>
      </c>
      <c r="F892" s="274"/>
      <c r="G892" s="275"/>
      <c r="H892" s="276"/>
      <c r="I892" s="270"/>
      <c r="J892" s="277"/>
      <c r="K892" s="270"/>
      <c r="M892" s="271" t="s">
        <v>1134</v>
      </c>
      <c r="O892" s="260"/>
    </row>
    <row r="893" spans="1:80" x14ac:dyDescent="0.2">
      <c r="A893" s="269"/>
      <c r="B893" s="272"/>
      <c r="C893" s="332" t="s">
        <v>1135</v>
      </c>
      <c r="D893" s="333"/>
      <c r="E893" s="273">
        <v>1.1052</v>
      </c>
      <c r="F893" s="274"/>
      <c r="G893" s="275"/>
      <c r="H893" s="276"/>
      <c r="I893" s="270"/>
      <c r="J893" s="277"/>
      <c r="K893" s="270"/>
      <c r="M893" s="271" t="s">
        <v>1135</v>
      </c>
      <c r="O893" s="260"/>
    </row>
    <row r="894" spans="1:80" ht="22.5" x14ac:dyDescent="0.2">
      <c r="A894" s="261">
        <v>224</v>
      </c>
      <c r="B894" s="262" t="s">
        <v>1136</v>
      </c>
      <c r="C894" s="263" t="s">
        <v>1137</v>
      </c>
      <c r="D894" s="264" t="s">
        <v>155</v>
      </c>
      <c r="E894" s="265">
        <v>23.235499999999998</v>
      </c>
      <c r="F894" s="265">
        <v>2494</v>
      </c>
      <c r="G894" s="266">
        <f>E894*F894</f>
        <v>57949.336999999992</v>
      </c>
      <c r="H894" s="267">
        <v>0</v>
      </c>
      <c r="I894" s="268">
        <f>E894*H894</f>
        <v>0</v>
      </c>
      <c r="J894" s="267">
        <v>-2.2000000000000002</v>
      </c>
      <c r="K894" s="268">
        <f>E894*J894</f>
        <v>-51.118099999999998</v>
      </c>
      <c r="O894" s="260">
        <v>2</v>
      </c>
      <c r="AA894" s="233">
        <v>1</v>
      </c>
      <c r="AB894" s="233">
        <v>1</v>
      </c>
      <c r="AC894" s="233">
        <v>1</v>
      </c>
      <c r="AZ894" s="233">
        <v>1</v>
      </c>
      <c r="BA894" s="233">
        <f>IF(AZ894=1,G894,0)</f>
        <v>57949.336999999992</v>
      </c>
      <c r="BB894" s="233">
        <f>IF(AZ894=2,G894,0)</f>
        <v>0</v>
      </c>
      <c r="BC894" s="233">
        <f>IF(AZ894=3,G894,0)</f>
        <v>0</v>
      </c>
      <c r="BD894" s="233">
        <f>IF(AZ894=4,G894,0)</f>
        <v>0</v>
      </c>
      <c r="BE894" s="233">
        <f>IF(AZ894=5,G894,0)</f>
        <v>0</v>
      </c>
      <c r="CA894" s="260">
        <v>1</v>
      </c>
      <c r="CB894" s="260">
        <v>1</v>
      </c>
    </row>
    <row r="895" spans="1:80" x14ac:dyDescent="0.2">
      <c r="A895" s="269"/>
      <c r="B895" s="272"/>
      <c r="C895" s="332" t="s">
        <v>1138</v>
      </c>
      <c r="D895" s="333"/>
      <c r="E895" s="273">
        <v>0</v>
      </c>
      <c r="F895" s="274"/>
      <c r="G895" s="275"/>
      <c r="H895" s="276"/>
      <c r="I895" s="270"/>
      <c r="J895" s="277"/>
      <c r="K895" s="270"/>
      <c r="M895" s="271" t="s">
        <v>1138</v>
      </c>
      <c r="O895" s="260"/>
    </row>
    <row r="896" spans="1:80" x14ac:dyDescent="0.2">
      <c r="A896" s="269"/>
      <c r="B896" s="272"/>
      <c r="C896" s="332" t="s">
        <v>1139</v>
      </c>
      <c r="D896" s="333"/>
      <c r="E896" s="273">
        <v>0</v>
      </c>
      <c r="F896" s="274"/>
      <c r="G896" s="275"/>
      <c r="H896" s="276"/>
      <c r="I896" s="270"/>
      <c r="J896" s="277"/>
      <c r="K896" s="270"/>
      <c r="M896" s="271" t="s">
        <v>1139</v>
      </c>
      <c r="O896" s="260"/>
    </row>
    <row r="897" spans="1:80" x14ac:dyDescent="0.2">
      <c r="A897" s="269"/>
      <c r="B897" s="272"/>
      <c r="C897" s="332" t="s">
        <v>1140</v>
      </c>
      <c r="D897" s="333"/>
      <c r="E897" s="273">
        <v>7.02</v>
      </c>
      <c r="F897" s="274"/>
      <c r="G897" s="275"/>
      <c r="H897" s="276"/>
      <c r="I897" s="270"/>
      <c r="J897" s="277"/>
      <c r="K897" s="270"/>
      <c r="M897" s="271" t="s">
        <v>1140</v>
      </c>
      <c r="O897" s="260"/>
    </row>
    <row r="898" spans="1:80" x14ac:dyDescent="0.2">
      <c r="A898" s="269"/>
      <c r="B898" s="272"/>
      <c r="C898" s="332" t="s">
        <v>1141</v>
      </c>
      <c r="D898" s="333"/>
      <c r="E898" s="273">
        <v>0</v>
      </c>
      <c r="F898" s="274"/>
      <c r="G898" s="275"/>
      <c r="H898" s="276"/>
      <c r="I898" s="270"/>
      <c r="J898" s="277"/>
      <c r="K898" s="270"/>
      <c r="M898" s="271" t="s">
        <v>1141</v>
      </c>
      <c r="O898" s="260"/>
    </row>
    <row r="899" spans="1:80" x14ac:dyDescent="0.2">
      <c r="A899" s="269"/>
      <c r="B899" s="272"/>
      <c r="C899" s="332" t="s">
        <v>1142</v>
      </c>
      <c r="D899" s="333"/>
      <c r="E899" s="273">
        <v>2.6459999999999999</v>
      </c>
      <c r="F899" s="274"/>
      <c r="G899" s="275"/>
      <c r="H899" s="276"/>
      <c r="I899" s="270"/>
      <c r="J899" s="277"/>
      <c r="K899" s="270"/>
      <c r="M899" s="271" t="s">
        <v>1142</v>
      </c>
      <c r="O899" s="260"/>
    </row>
    <row r="900" spans="1:80" x14ac:dyDescent="0.2">
      <c r="A900" s="269"/>
      <c r="B900" s="272"/>
      <c r="C900" s="332" t="s">
        <v>1143</v>
      </c>
      <c r="D900" s="333"/>
      <c r="E900" s="273">
        <v>0</v>
      </c>
      <c r="F900" s="274"/>
      <c r="G900" s="275"/>
      <c r="H900" s="276"/>
      <c r="I900" s="270"/>
      <c r="J900" s="277"/>
      <c r="K900" s="270"/>
      <c r="M900" s="271" t="s">
        <v>1143</v>
      </c>
      <c r="O900" s="260"/>
    </row>
    <row r="901" spans="1:80" x14ac:dyDescent="0.2">
      <c r="A901" s="269"/>
      <c r="B901" s="272"/>
      <c r="C901" s="332" t="s">
        <v>188</v>
      </c>
      <c r="D901" s="333"/>
      <c r="E901" s="273">
        <v>13.484500000000001</v>
      </c>
      <c r="F901" s="274"/>
      <c r="G901" s="275"/>
      <c r="H901" s="276"/>
      <c r="I901" s="270"/>
      <c r="J901" s="277"/>
      <c r="K901" s="270"/>
      <c r="M901" s="271" t="s">
        <v>188</v>
      </c>
      <c r="O901" s="260"/>
    </row>
    <row r="902" spans="1:80" x14ac:dyDescent="0.2">
      <c r="A902" s="269"/>
      <c r="B902" s="272"/>
      <c r="C902" s="332" t="s">
        <v>1144</v>
      </c>
      <c r="D902" s="333"/>
      <c r="E902" s="273">
        <v>8.5000000000000006E-2</v>
      </c>
      <c r="F902" s="274"/>
      <c r="G902" s="275"/>
      <c r="H902" s="276"/>
      <c r="I902" s="270"/>
      <c r="J902" s="277"/>
      <c r="K902" s="270"/>
      <c r="M902" s="271" t="s">
        <v>1144</v>
      </c>
      <c r="O902" s="260"/>
    </row>
    <row r="903" spans="1:80" ht="22.5" x14ac:dyDescent="0.2">
      <c r="A903" s="261">
        <v>225</v>
      </c>
      <c r="B903" s="262" t="s">
        <v>1145</v>
      </c>
      <c r="C903" s="263" t="s">
        <v>1146</v>
      </c>
      <c r="D903" s="264" t="s">
        <v>155</v>
      </c>
      <c r="E903" s="265">
        <v>3.8472</v>
      </c>
      <c r="F903" s="265">
        <v>1383</v>
      </c>
      <c r="G903" s="266">
        <f>E903*F903</f>
        <v>5320.6776</v>
      </c>
      <c r="H903" s="267">
        <v>0</v>
      </c>
      <c r="I903" s="268">
        <f>E903*H903</f>
        <v>0</v>
      </c>
      <c r="J903" s="267">
        <v>0</v>
      </c>
      <c r="K903" s="268">
        <f>E903*J903</f>
        <v>0</v>
      </c>
      <c r="O903" s="260">
        <v>2</v>
      </c>
      <c r="AA903" s="233">
        <v>1</v>
      </c>
      <c r="AB903" s="233">
        <v>1</v>
      </c>
      <c r="AC903" s="233">
        <v>1</v>
      </c>
      <c r="AZ903" s="233">
        <v>1</v>
      </c>
      <c r="BA903" s="233">
        <f>IF(AZ903=1,G903,0)</f>
        <v>5320.6776</v>
      </c>
      <c r="BB903" s="233">
        <f>IF(AZ903=2,G903,0)</f>
        <v>0</v>
      </c>
      <c r="BC903" s="233">
        <f>IF(AZ903=3,G903,0)</f>
        <v>0</v>
      </c>
      <c r="BD903" s="233">
        <f>IF(AZ903=4,G903,0)</f>
        <v>0</v>
      </c>
      <c r="BE903" s="233">
        <f>IF(AZ903=5,G903,0)</f>
        <v>0</v>
      </c>
      <c r="CA903" s="260">
        <v>1</v>
      </c>
      <c r="CB903" s="260">
        <v>1</v>
      </c>
    </row>
    <row r="904" spans="1:80" ht="22.5" x14ac:dyDescent="0.2">
      <c r="A904" s="261">
        <v>226</v>
      </c>
      <c r="B904" s="262" t="s">
        <v>1147</v>
      </c>
      <c r="C904" s="263" t="s">
        <v>1148</v>
      </c>
      <c r="D904" s="264" t="s">
        <v>155</v>
      </c>
      <c r="E904" s="265">
        <v>23.235499999999998</v>
      </c>
      <c r="F904" s="265">
        <v>1154</v>
      </c>
      <c r="G904" s="266">
        <f>E904*F904</f>
        <v>26813.766999999996</v>
      </c>
      <c r="H904" s="267">
        <v>0</v>
      </c>
      <c r="I904" s="268">
        <f>E904*H904</f>
        <v>0</v>
      </c>
      <c r="J904" s="267">
        <v>0</v>
      </c>
      <c r="K904" s="268">
        <f>E904*J904</f>
        <v>0</v>
      </c>
      <c r="O904" s="260">
        <v>2</v>
      </c>
      <c r="AA904" s="233">
        <v>1</v>
      </c>
      <c r="AB904" s="233">
        <v>1</v>
      </c>
      <c r="AC904" s="233">
        <v>1</v>
      </c>
      <c r="AZ904" s="233">
        <v>1</v>
      </c>
      <c r="BA904" s="233">
        <f>IF(AZ904=1,G904,0)</f>
        <v>26813.766999999996</v>
      </c>
      <c r="BB904" s="233">
        <f>IF(AZ904=2,G904,0)</f>
        <v>0</v>
      </c>
      <c r="BC904" s="233">
        <f>IF(AZ904=3,G904,0)</f>
        <v>0</v>
      </c>
      <c r="BD904" s="233">
        <f>IF(AZ904=4,G904,0)</f>
        <v>0</v>
      </c>
      <c r="BE904" s="233">
        <f>IF(AZ904=5,G904,0)</f>
        <v>0</v>
      </c>
      <c r="CA904" s="260">
        <v>1</v>
      </c>
      <c r="CB904" s="260">
        <v>1</v>
      </c>
    </row>
    <row r="905" spans="1:80" x14ac:dyDescent="0.2">
      <c r="A905" s="261">
        <v>227</v>
      </c>
      <c r="B905" s="262" t="s">
        <v>1149</v>
      </c>
      <c r="C905" s="263" t="s">
        <v>1150</v>
      </c>
      <c r="D905" s="264" t="s">
        <v>200</v>
      </c>
      <c r="E905" s="265">
        <v>318.48</v>
      </c>
      <c r="F905" s="265">
        <v>38</v>
      </c>
      <c r="G905" s="266">
        <f>E905*F905</f>
        <v>12102.240000000002</v>
      </c>
      <c r="H905" s="267">
        <v>0</v>
      </c>
      <c r="I905" s="268">
        <f>E905*H905</f>
        <v>0</v>
      </c>
      <c r="J905" s="267">
        <v>-4.4999999999999998E-2</v>
      </c>
      <c r="K905" s="268">
        <f>E905*J905</f>
        <v>-14.3316</v>
      </c>
      <c r="O905" s="260">
        <v>2</v>
      </c>
      <c r="AA905" s="233">
        <v>1</v>
      </c>
      <c r="AB905" s="233">
        <v>1</v>
      </c>
      <c r="AC905" s="233">
        <v>1</v>
      </c>
      <c r="AZ905" s="233">
        <v>1</v>
      </c>
      <c r="BA905" s="233">
        <f>IF(AZ905=1,G905,0)</f>
        <v>12102.240000000002</v>
      </c>
      <c r="BB905" s="233">
        <f>IF(AZ905=2,G905,0)</f>
        <v>0</v>
      </c>
      <c r="BC905" s="233">
        <f>IF(AZ905=3,G905,0)</f>
        <v>0</v>
      </c>
      <c r="BD905" s="233">
        <f>IF(AZ905=4,G905,0)</f>
        <v>0</v>
      </c>
      <c r="BE905" s="233">
        <f>IF(AZ905=5,G905,0)</f>
        <v>0</v>
      </c>
      <c r="CA905" s="260">
        <v>1</v>
      </c>
      <c r="CB905" s="260">
        <v>1</v>
      </c>
    </row>
    <row r="906" spans="1:80" x14ac:dyDescent="0.2">
      <c r="A906" s="269"/>
      <c r="B906" s="272"/>
      <c r="C906" s="332" t="s">
        <v>1151</v>
      </c>
      <c r="D906" s="333"/>
      <c r="E906" s="273">
        <v>0</v>
      </c>
      <c r="F906" s="274"/>
      <c r="G906" s="275"/>
      <c r="H906" s="276"/>
      <c r="I906" s="270"/>
      <c r="J906" s="277"/>
      <c r="K906" s="270"/>
      <c r="M906" s="271" t="s">
        <v>1151</v>
      </c>
      <c r="O906" s="260"/>
    </row>
    <row r="907" spans="1:80" x14ac:dyDescent="0.2">
      <c r="A907" s="269"/>
      <c r="B907" s="272"/>
      <c r="C907" s="332" t="s">
        <v>1152</v>
      </c>
      <c r="D907" s="333"/>
      <c r="E907" s="273">
        <v>318.48</v>
      </c>
      <c r="F907" s="274"/>
      <c r="G907" s="275"/>
      <c r="H907" s="276"/>
      <c r="I907" s="270"/>
      <c r="J907" s="277"/>
      <c r="K907" s="270"/>
      <c r="M907" s="271" t="s">
        <v>1152</v>
      </c>
      <c r="O907" s="260"/>
    </row>
    <row r="908" spans="1:80" x14ac:dyDescent="0.2">
      <c r="A908" s="261">
        <v>228</v>
      </c>
      <c r="B908" s="262" t="s">
        <v>1153</v>
      </c>
      <c r="C908" s="263" t="s">
        <v>1154</v>
      </c>
      <c r="D908" s="264" t="s">
        <v>200</v>
      </c>
      <c r="E908" s="265">
        <v>8.3000000000000007</v>
      </c>
      <c r="F908" s="265">
        <v>58</v>
      </c>
      <c r="G908" s="266">
        <f>E908*F908</f>
        <v>481.40000000000003</v>
      </c>
      <c r="H908" s="267">
        <v>0</v>
      </c>
      <c r="I908" s="268">
        <f>E908*H908</f>
        <v>0</v>
      </c>
      <c r="J908" s="267">
        <v>-0.02</v>
      </c>
      <c r="K908" s="268">
        <f>E908*J908</f>
        <v>-0.16600000000000001</v>
      </c>
      <c r="O908" s="260">
        <v>2</v>
      </c>
      <c r="AA908" s="233">
        <v>1</v>
      </c>
      <c r="AB908" s="233">
        <v>1</v>
      </c>
      <c r="AC908" s="233">
        <v>1</v>
      </c>
      <c r="AZ908" s="233">
        <v>1</v>
      </c>
      <c r="BA908" s="233">
        <f>IF(AZ908=1,G908,0)</f>
        <v>481.40000000000003</v>
      </c>
      <c r="BB908" s="233">
        <f>IF(AZ908=2,G908,0)</f>
        <v>0</v>
      </c>
      <c r="BC908" s="233">
        <f>IF(AZ908=3,G908,0)</f>
        <v>0</v>
      </c>
      <c r="BD908" s="233">
        <f>IF(AZ908=4,G908,0)</f>
        <v>0</v>
      </c>
      <c r="BE908" s="233">
        <f>IF(AZ908=5,G908,0)</f>
        <v>0</v>
      </c>
      <c r="CA908" s="260">
        <v>1</v>
      </c>
      <c r="CB908" s="260">
        <v>1</v>
      </c>
    </row>
    <row r="909" spans="1:80" x14ac:dyDescent="0.2">
      <c r="A909" s="269"/>
      <c r="B909" s="272"/>
      <c r="C909" s="332" t="s">
        <v>1155</v>
      </c>
      <c r="D909" s="333"/>
      <c r="E909" s="273">
        <v>0</v>
      </c>
      <c r="F909" s="274"/>
      <c r="G909" s="275"/>
      <c r="H909" s="276"/>
      <c r="I909" s="270"/>
      <c r="J909" s="277"/>
      <c r="K909" s="270"/>
      <c r="M909" s="271" t="s">
        <v>1155</v>
      </c>
      <c r="O909" s="260"/>
    </row>
    <row r="910" spans="1:80" x14ac:dyDescent="0.2">
      <c r="A910" s="269"/>
      <c r="B910" s="272"/>
      <c r="C910" s="332" t="s">
        <v>1156</v>
      </c>
      <c r="D910" s="333"/>
      <c r="E910" s="273">
        <v>8.3000000000000007</v>
      </c>
      <c r="F910" s="274"/>
      <c r="G910" s="275"/>
      <c r="H910" s="276"/>
      <c r="I910" s="270"/>
      <c r="J910" s="277"/>
      <c r="K910" s="270"/>
      <c r="M910" s="271" t="s">
        <v>1156</v>
      </c>
      <c r="O910" s="260"/>
    </row>
    <row r="911" spans="1:80" x14ac:dyDescent="0.2">
      <c r="A911" s="261">
        <v>229</v>
      </c>
      <c r="B911" s="262" t="s">
        <v>1157</v>
      </c>
      <c r="C911" s="263" t="s">
        <v>1158</v>
      </c>
      <c r="D911" s="264" t="s">
        <v>200</v>
      </c>
      <c r="E911" s="265">
        <v>20.3</v>
      </c>
      <c r="F911" s="265">
        <v>103</v>
      </c>
      <c r="G911" s="266">
        <f>E911*F911</f>
        <v>2090.9</v>
      </c>
      <c r="H911" s="267">
        <v>0</v>
      </c>
      <c r="I911" s="268">
        <f>E911*H911</f>
        <v>0</v>
      </c>
      <c r="J911" s="267">
        <v>-8.6999999999999994E-2</v>
      </c>
      <c r="K911" s="268">
        <f>E911*J911</f>
        <v>-1.7661</v>
      </c>
      <c r="O911" s="260">
        <v>2</v>
      </c>
      <c r="AA911" s="233">
        <v>1</v>
      </c>
      <c r="AB911" s="233">
        <v>1</v>
      </c>
      <c r="AC911" s="233">
        <v>1</v>
      </c>
      <c r="AZ911" s="233">
        <v>1</v>
      </c>
      <c r="BA911" s="233">
        <f>IF(AZ911=1,G911,0)</f>
        <v>2090.9</v>
      </c>
      <c r="BB911" s="233">
        <f>IF(AZ911=2,G911,0)</f>
        <v>0</v>
      </c>
      <c r="BC911" s="233">
        <f>IF(AZ911=3,G911,0)</f>
        <v>0</v>
      </c>
      <c r="BD911" s="233">
        <f>IF(AZ911=4,G911,0)</f>
        <v>0</v>
      </c>
      <c r="BE911" s="233">
        <f>IF(AZ911=5,G911,0)</f>
        <v>0</v>
      </c>
      <c r="CA911" s="260">
        <v>1</v>
      </c>
      <c r="CB911" s="260">
        <v>1</v>
      </c>
    </row>
    <row r="912" spans="1:80" x14ac:dyDescent="0.2">
      <c r="A912" s="269"/>
      <c r="B912" s="272"/>
      <c r="C912" s="332" t="s">
        <v>1159</v>
      </c>
      <c r="D912" s="333"/>
      <c r="E912" s="273">
        <v>0</v>
      </c>
      <c r="F912" s="274"/>
      <c r="G912" s="275"/>
      <c r="H912" s="276"/>
      <c r="I912" s="270"/>
      <c r="J912" s="277"/>
      <c r="K912" s="270"/>
      <c r="M912" s="271" t="s">
        <v>1159</v>
      </c>
      <c r="O912" s="260"/>
    </row>
    <row r="913" spans="1:80" x14ac:dyDescent="0.2">
      <c r="A913" s="269"/>
      <c r="B913" s="272"/>
      <c r="C913" s="332" t="s">
        <v>1160</v>
      </c>
      <c r="D913" s="333"/>
      <c r="E913" s="273">
        <v>20.3</v>
      </c>
      <c r="F913" s="274"/>
      <c r="G913" s="275"/>
      <c r="H913" s="276"/>
      <c r="I913" s="270"/>
      <c r="J913" s="277"/>
      <c r="K913" s="270"/>
      <c r="M913" s="271" t="s">
        <v>1160</v>
      </c>
      <c r="O913" s="260"/>
    </row>
    <row r="914" spans="1:80" x14ac:dyDescent="0.2">
      <c r="A914" s="261">
        <v>230</v>
      </c>
      <c r="B914" s="262" t="s">
        <v>1161</v>
      </c>
      <c r="C914" s="263" t="s">
        <v>1162</v>
      </c>
      <c r="D914" s="264" t="s">
        <v>155</v>
      </c>
      <c r="E914" s="265">
        <v>15.923999999999999</v>
      </c>
      <c r="F914" s="265">
        <v>360</v>
      </c>
      <c r="G914" s="266">
        <f>E914*F914</f>
        <v>5732.6399999999994</v>
      </c>
      <c r="H914" s="267">
        <v>0</v>
      </c>
      <c r="I914" s="268">
        <f>E914*H914</f>
        <v>0</v>
      </c>
      <c r="J914" s="267">
        <v>-1.4</v>
      </c>
      <c r="K914" s="268">
        <f>E914*J914</f>
        <v>-22.293599999999998</v>
      </c>
      <c r="O914" s="260">
        <v>2</v>
      </c>
      <c r="AA914" s="233">
        <v>1</v>
      </c>
      <c r="AB914" s="233">
        <v>1</v>
      </c>
      <c r="AC914" s="233">
        <v>1</v>
      </c>
      <c r="AZ914" s="233">
        <v>1</v>
      </c>
      <c r="BA914" s="233">
        <f>IF(AZ914=1,G914,0)</f>
        <v>5732.6399999999994</v>
      </c>
      <c r="BB914" s="233">
        <f>IF(AZ914=2,G914,0)</f>
        <v>0</v>
      </c>
      <c r="BC914" s="233">
        <f>IF(AZ914=3,G914,0)</f>
        <v>0</v>
      </c>
      <c r="BD914" s="233">
        <f>IF(AZ914=4,G914,0)</f>
        <v>0</v>
      </c>
      <c r="BE914" s="233">
        <f>IF(AZ914=5,G914,0)</f>
        <v>0</v>
      </c>
      <c r="CA914" s="260">
        <v>1</v>
      </c>
      <c r="CB914" s="260">
        <v>1</v>
      </c>
    </row>
    <row r="915" spans="1:80" x14ac:dyDescent="0.2">
      <c r="A915" s="269"/>
      <c r="B915" s="272"/>
      <c r="C915" s="332" t="s">
        <v>1163</v>
      </c>
      <c r="D915" s="333"/>
      <c r="E915" s="273">
        <v>0</v>
      </c>
      <c r="F915" s="274"/>
      <c r="G915" s="275"/>
      <c r="H915" s="276"/>
      <c r="I915" s="270"/>
      <c r="J915" s="277"/>
      <c r="K915" s="270"/>
      <c r="M915" s="271" t="s">
        <v>1163</v>
      </c>
      <c r="O915" s="260"/>
    </row>
    <row r="916" spans="1:80" x14ac:dyDescent="0.2">
      <c r="A916" s="269"/>
      <c r="B916" s="272"/>
      <c r="C916" s="332" t="s">
        <v>1164</v>
      </c>
      <c r="D916" s="333"/>
      <c r="E916" s="273">
        <v>15.923999999999999</v>
      </c>
      <c r="F916" s="274"/>
      <c r="G916" s="275"/>
      <c r="H916" s="276"/>
      <c r="I916" s="270"/>
      <c r="J916" s="277"/>
      <c r="K916" s="270"/>
      <c r="M916" s="271" t="s">
        <v>1164</v>
      </c>
      <c r="O916" s="260"/>
    </row>
    <row r="917" spans="1:80" x14ac:dyDescent="0.2">
      <c r="A917" s="261">
        <v>231</v>
      </c>
      <c r="B917" s="262" t="s">
        <v>1165</v>
      </c>
      <c r="C917" s="263" t="s">
        <v>1166</v>
      </c>
      <c r="D917" s="264" t="s">
        <v>379</v>
      </c>
      <c r="E917" s="265">
        <v>128.02000000000001</v>
      </c>
      <c r="F917" s="265">
        <v>135</v>
      </c>
      <c r="G917" s="266">
        <f>E917*F917</f>
        <v>17282.7</v>
      </c>
      <c r="H917" s="267">
        <v>0</v>
      </c>
      <c r="I917" s="268">
        <f>E917*H917</f>
        <v>0</v>
      </c>
      <c r="J917" s="267">
        <v>-8.2000000000000003E-2</v>
      </c>
      <c r="K917" s="268">
        <f>E917*J917</f>
        <v>-10.497640000000001</v>
      </c>
      <c r="O917" s="260">
        <v>2</v>
      </c>
      <c r="AA917" s="233">
        <v>1</v>
      </c>
      <c r="AB917" s="233">
        <v>0</v>
      </c>
      <c r="AC917" s="233">
        <v>0</v>
      </c>
      <c r="AZ917" s="233">
        <v>1</v>
      </c>
      <c r="BA917" s="233">
        <f>IF(AZ917=1,G917,0)</f>
        <v>17282.7</v>
      </c>
      <c r="BB917" s="233">
        <f>IF(AZ917=2,G917,0)</f>
        <v>0</v>
      </c>
      <c r="BC917" s="233">
        <f>IF(AZ917=3,G917,0)</f>
        <v>0</v>
      </c>
      <c r="BD917" s="233">
        <f>IF(AZ917=4,G917,0)</f>
        <v>0</v>
      </c>
      <c r="BE917" s="233">
        <f>IF(AZ917=5,G917,0)</f>
        <v>0</v>
      </c>
      <c r="CA917" s="260">
        <v>1</v>
      </c>
      <c r="CB917" s="260">
        <v>0</v>
      </c>
    </row>
    <row r="918" spans="1:80" x14ac:dyDescent="0.2">
      <c r="A918" s="269"/>
      <c r="B918" s="272"/>
      <c r="C918" s="332" t="s">
        <v>1167</v>
      </c>
      <c r="D918" s="333"/>
      <c r="E918" s="273">
        <v>0</v>
      </c>
      <c r="F918" s="274"/>
      <c r="G918" s="275"/>
      <c r="H918" s="276"/>
      <c r="I918" s="270"/>
      <c r="J918" s="277"/>
      <c r="K918" s="270"/>
      <c r="M918" s="271" t="s">
        <v>1167</v>
      </c>
      <c r="O918" s="260"/>
    </row>
    <row r="919" spans="1:80" x14ac:dyDescent="0.2">
      <c r="A919" s="269"/>
      <c r="B919" s="272"/>
      <c r="C919" s="332" t="s">
        <v>1168</v>
      </c>
      <c r="D919" s="333"/>
      <c r="E919" s="273">
        <v>18.82</v>
      </c>
      <c r="F919" s="274"/>
      <c r="G919" s="275"/>
      <c r="H919" s="276"/>
      <c r="I919" s="270"/>
      <c r="J919" s="277"/>
      <c r="K919" s="270"/>
      <c r="M919" s="271" t="s">
        <v>1168</v>
      </c>
      <c r="O919" s="260"/>
    </row>
    <row r="920" spans="1:80" x14ac:dyDescent="0.2">
      <c r="A920" s="269"/>
      <c r="B920" s="272"/>
      <c r="C920" s="332" t="s">
        <v>1169</v>
      </c>
      <c r="D920" s="333"/>
      <c r="E920" s="273">
        <v>0</v>
      </c>
      <c r="F920" s="274"/>
      <c r="G920" s="275"/>
      <c r="H920" s="276"/>
      <c r="I920" s="270"/>
      <c r="J920" s="277"/>
      <c r="K920" s="270"/>
      <c r="M920" s="271" t="s">
        <v>1169</v>
      </c>
      <c r="O920" s="260"/>
    </row>
    <row r="921" spans="1:80" x14ac:dyDescent="0.2">
      <c r="A921" s="269"/>
      <c r="B921" s="272"/>
      <c r="C921" s="332" t="s">
        <v>1170</v>
      </c>
      <c r="D921" s="333"/>
      <c r="E921" s="273">
        <v>109.2</v>
      </c>
      <c r="F921" s="274"/>
      <c r="G921" s="275"/>
      <c r="H921" s="276"/>
      <c r="I921" s="270"/>
      <c r="J921" s="277"/>
      <c r="K921" s="270"/>
      <c r="M921" s="271" t="s">
        <v>1170</v>
      </c>
      <c r="O921" s="260"/>
    </row>
    <row r="922" spans="1:80" x14ac:dyDescent="0.2">
      <c r="A922" s="261">
        <v>232</v>
      </c>
      <c r="B922" s="262" t="s">
        <v>1171</v>
      </c>
      <c r="C922" s="263" t="s">
        <v>1172</v>
      </c>
      <c r="D922" s="264" t="s">
        <v>322</v>
      </c>
      <c r="E922" s="265">
        <v>2</v>
      </c>
      <c r="F922" s="265">
        <v>263</v>
      </c>
      <c r="G922" s="266">
        <f>E922*F922</f>
        <v>526</v>
      </c>
      <c r="H922" s="267">
        <v>6.0000000000000002E-5</v>
      </c>
      <c r="I922" s="268">
        <f>E922*H922</f>
        <v>1.2E-4</v>
      </c>
      <c r="J922" s="267">
        <v>-0.184</v>
      </c>
      <c r="K922" s="268">
        <f>E922*J922</f>
        <v>-0.36799999999999999</v>
      </c>
      <c r="O922" s="260">
        <v>2</v>
      </c>
      <c r="AA922" s="233">
        <v>1</v>
      </c>
      <c r="AB922" s="233">
        <v>1</v>
      </c>
      <c r="AC922" s="233">
        <v>1</v>
      </c>
      <c r="AZ922" s="233">
        <v>1</v>
      </c>
      <c r="BA922" s="233">
        <f>IF(AZ922=1,G922,0)</f>
        <v>526</v>
      </c>
      <c r="BB922" s="233">
        <f>IF(AZ922=2,G922,0)</f>
        <v>0</v>
      </c>
      <c r="BC922" s="233">
        <f>IF(AZ922=3,G922,0)</f>
        <v>0</v>
      </c>
      <c r="BD922" s="233">
        <f>IF(AZ922=4,G922,0)</f>
        <v>0</v>
      </c>
      <c r="BE922" s="233">
        <f>IF(AZ922=5,G922,0)</f>
        <v>0</v>
      </c>
      <c r="CA922" s="260">
        <v>1</v>
      </c>
      <c r="CB922" s="260">
        <v>1</v>
      </c>
    </row>
    <row r="923" spans="1:80" x14ac:dyDescent="0.2">
      <c r="A923" s="269"/>
      <c r="B923" s="272"/>
      <c r="C923" s="332" t="s">
        <v>1173</v>
      </c>
      <c r="D923" s="333"/>
      <c r="E923" s="273">
        <v>0</v>
      </c>
      <c r="F923" s="274"/>
      <c r="G923" s="275"/>
      <c r="H923" s="276"/>
      <c r="I923" s="270"/>
      <c r="J923" s="277"/>
      <c r="K923" s="270"/>
      <c r="M923" s="271" t="s">
        <v>1173</v>
      </c>
      <c r="O923" s="260"/>
    </row>
    <row r="924" spans="1:80" x14ac:dyDescent="0.2">
      <c r="A924" s="269"/>
      <c r="B924" s="272"/>
      <c r="C924" s="332" t="s">
        <v>98</v>
      </c>
      <c r="D924" s="333"/>
      <c r="E924" s="273">
        <v>1</v>
      </c>
      <c r="F924" s="274"/>
      <c r="G924" s="275"/>
      <c r="H924" s="276"/>
      <c r="I924" s="270"/>
      <c r="J924" s="277"/>
      <c r="K924" s="270"/>
      <c r="M924" s="271">
        <v>1</v>
      </c>
      <c r="O924" s="260"/>
    </row>
    <row r="925" spans="1:80" x14ac:dyDescent="0.2">
      <c r="A925" s="269"/>
      <c r="B925" s="272"/>
      <c r="C925" s="332" t="s">
        <v>1174</v>
      </c>
      <c r="D925" s="333"/>
      <c r="E925" s="273">
        <v>0</v>
      </c>
      <c r="F925" s="274"/>
      <c r="G925" s="275"/>
      <c r="H925" s="276"/>
      <c r="I925" s="270"/>
      <c r="J925" s="277"/>
      <c r="K925" s="270"/>
      <c r="M925" s="271" t="s">
        <v>1174</v>
      </c>
      <c r="O925" s="260"/>
    </row>
    <row r="926" spans="1:80" x14ac:dyDescent="0.2">
      <c r="A926" s="269"/>
      <c r="B926" s="272"/>
      <c r="C926" s="332" t="s">
        <v>98</v>
      </c>
      <c r="D926" s="333"/>
      <c r="E926" s="273">
        <v>1</v>
      </c>
      <c r="F926" s="274"/>
      <c r="G926" s="275"/>
      <c r="H926" s="276"/>
      <c r="I926" s="270"/>
      <c r="J926" s="277"/>
      <c r="K926" s="270"/>
      <c r="M926" s="271">
        <v>1</v>
      </c>
      <c r="O926" s="260"/>
    </row>
    <row r="927" spans="1:80" x14ac:dyDescent="0.2">
      <c r="A927" s="261">
        <v>233</v>
      </c>
      <c r="B927" s="262" t="s">
        <v>1175</v>
      </c>
      <c r="C927" s="263" t="s">
        <v>1176</v>
      </c>
      <c r="D927" s="264" t="s">
        <v>200</v>
      </c>
      <c r="E927" s="265">
        <v>30.6</v>
      </c>
      <c r="F927" s="265">
        <v>184</v>
      </c>
      <c r="G927" s="266">
        <f>E927*F927</f>
        <v>5630.4000000000005</v>
      </c>
      <c r="H927" s="267">
        <v>0</v>
      </c>
      <c r="I927" s="268">
        <f>E927*H927</f>
        <v>0</v>
      </c>
      <c r="J927" s="267">
        <v>-7.4999999999999997E-2</v>
      </c>
      <c r="K927" s="268">
        <f>E927*J927</f>
        <v>-2.2949999999999999</v>
      </c>
      <c r="O927" s="260">
        <v>2</v>
      </c>
      <c r="AA927" s="233">
        <v>1</v>
      </c>
      <c r="AB927" s="233">
        <v>1</v>
      </c>
      <c r="AC927" s="233">
        <v>1</v>
      </c>
      <c r="AZ927" s="233">
        <v>1</v>
      </c>
      <c r="BA927" s="233">
        <f>IF(AZ927=1,G927,0)</f>
        <v>5630.4000000000005</v>
      </c>
      <c r="BB927" s="233">
        <f>IF(AZ927=2,G927,0)</f>
        <v>0</v>
      </c>
      <c r="BC927" s="233">
        <f>IF(AZ927=3,G927,0)</f>
        <v>0</v>
      </c>
      <c r="BD927" s="233">
        <f>IF(AZ927=4,G927,0)</f>
        <v>0</v>
      </c>
      <c r="BE927" s="233">
        <f>IF(AZ927=5,G927,0)</f>
        <v>0</v>
      </c>
      <c r="CA927" s="260">
        <v>1</v>
      </c>
      <c r="CB927" s="260">
        <v>1</v>
      </c>
    </row>
    <row r="928" spans="1:80" x14ac:dyDescent="0.2">
      <c r="A928" s="269"/>
      <c r="B928" s="272"/>
      <c r="C928" s="332" t="s">
        <v>1177</v>
      </c>
      <c r="D928" s="333"/>
      <c r="E928" s="273">
        <v>0</v>
      </c>
      <c r="F928" s="274"/>
      <c r="G928" s="275"/>
      <c r="H928" s="276"/>
      <c r="I928" s="270"/>
      <c r="J928" s="277"/>
      <c r="K928" s="270"/>
      <c r="M928" s="271" t="s">
        <v>1177</v>
      </c>
      <c r="O928" s="260"/>
    </row>
    <row r="929" spans="1:80" x14ac:dyDescent="0.2">
      <c r="A929" s="269"/>
      <c r="B929" s="272"/>
      <c r="C929" s="332" t="s">
        <v>1178</v>
      </c>
      <c r="D929" s="333"/>
      <c r="E929" s="273">
        <v>10.237500000000001</v>
      </c>
      <c r="F929" s="274"/>
      <c r="G929" s="275"/>
      <c r="H929" s="276"/>
      <c r="I929" s="270"/>
      <c r="J929" s="277"/>
      <c r="K929" s="270"/>
      <c r="M929" s="271" t="s">
        <v>1178</v>
      </c>
      <c r="O929" s="260"/>
    </row>
    <row r="930" spans="1:80" ht="22.5" x14ac:dyDescent="0.2">
      <c r="A930" s="269"/>
      <c r="B930" s="272"/>
      <c r="C930" s="332" t="s">
        <v>1179</v>
      </c>
      <c r="D930" s="333"/>
      <c r="E930" s="273">
        <v>20.362500000000001</v>
      </c>
      <c r="F930" s="274"/>
      <c r="G930" s="275"/>
      <c r="H930" s="276"/>
      <c r="I930" s="270"/>
      <c r="J930" s="277"/>
      <c r="K930" s="270"/>
      <c r="M930" s="271" t="s">
        <v>1179</v>
      </c>
      <c r="O930" s="260"/>
    </row>
    <row r="931" spans="1:80" x14ac:dyDescent="0.2">
      <c r="A931" s="261">
        <v>234</v>
      </c>
      <c r="B931" s="262" t="s">
        <v>1180</v>
      </c>
      <c r="C931" s="263" t="s">
        <v>1181</v>
      </c>
      <c r="D931" s="264" t="s">
        <v>200</v>
      </c>
      <c r="E931" s="265">
        <v>3.78</v>
      </c>
      <c r="F931" s="265">
        <v>447</v>
      </c>
      <c r="G931" s="266">
        <f>E931*F931</f>
        <v>1689.6599999999999</v>
      </c>
      <c r="H931" s="267">
        <v>3.4000000000000002E-4</v>
      </c>
      <c r="I931" s="268">
        <f>E931*H931</f>
        <v>1.2852E-3</v>
      </c>
      <c r="J931" s="267">
        <v>-0.54500000000000004</v>
      </c>
      <c r="K931" s="268">
        <f>E931*J931</f>
        <v>-2.0601000000000003</v>
      </c>
      <c r="O931" s="260">
        <v>2</v>
      </c>
      <c r="AA931" s="233">
        <v>1</v>
      </c>
      <c r="AB931" s="233">
        <v>1</v>
      </c>
      <c r="AC931" s="233">
        <v>1</v>
      </c>
      <c r="AZ931" s="233">
        <v>1</v>
      </c>
      <c r="BA931" s="233">
        <f>IF(AZ931=1,G931,0)</f>
        <v>1689.6599999999999</v>
      </c>
      <c r="BB931" s="233">
        <f>IF(AZ931=2,G931,0)</f>
        <v>0</v>
      </c>
      <c r="BC931" s="233">
        <f>IF(AZ931=3,G931,0)</f>
        <v>0</v>
      </c>
      <c r="BD931" s="233">
        <f>IF(AZ931=4,G931,0)</f>
        <v>0</v>
      </c>
      <c r="BE931" s="233">
        <f>IF(AZ931=5,G931,0)</f>
        <v>0</v>
      </c>
      <c r="CA931" s="260">
        <v>1</v>
      </c>
      <c r="CB931" s="260">
        <v>1</v>
      </c>
    </row>
    <row r="932" spans="1:80" x14ac:dyDescent="0.2">
      <c r="A932" s="269"/>
      <c r="B932" s="272"/>
      <c r="C932" s="332" t="s">
        <v>1182</v>
      </c>
      <c r="D932" s="333"/>
      <c r="E932" s="273">
        <v>0</v>
      </c>
      <c r="F932" s="274"/>
      <c r="G932" s="275"/>
      <c r="H932" s="276"/>
      <c r="I932" s="270"/>
      <c r="J932" s="277"/>
      <c r="K932" s="270"/>
      <c r="M932" s="271" t="s">
        <v>1182</v>
      </c>
      <c r="O932" s="260"/>
    </row>
    <row r="933" spans="1:80" x14ac:dyDescent="0.2">
      <c r="A933" s="269"/>
      <c r="B933" s="272"/>
      <c r="C933" s="332" t="s">
        <v>1183</v>
      </c>
      <c r="D933" s="333"/>
      <c r="E933" s="273">
        <v>3.78</v>
      </c>
      <c r="F933" s="274"/>
      <c r="G933" s="275"/>
      <c r="H933" s="276"/>
      <c r="I933" s="270"/>
      <c r="J933" s="277"/>
      <c r="K933" s="270"/>
      <c r="M933" s="271" t="s">
        <v>1183</v>
      </c>
      <c r="O933" s="260"/>
    </row>
    <row r="934" spans="1:80" x14ac:dyDescent="0.2">
      <c r="A934" s="261">
        <v>235</v>
      </c>
      <c r="B934" s="262" t="s">
        <v>1184</v>
      </c>
      <c r="C934" s="263" t="s">
        <v>1185</v>
      </c>
      <c r="D934" s="264" t="s">
        <v>200</v>
      </c>
      <c r="E934" s="265">
        <v>6.79</v>
      </c>
      <c r="F934" s="265">
        <v>674</v>
      </c>
      <c r="G934" s="266">
        <f>E934*F934</f>
        <v>4576.46</v>
      </c>
      <c r="H934" s="267">
        <v>0</v>
      </c>
      <c r="I934" s="268">
        <f>E934*H934</f>
        <v>0</v>
      </c>
      <c r="J934" s="267">
        <v>-6.6000000000000003E-2</v>
      </c>
      <c r="K934" s="268">
        <f>E934*J934</f>
        <v>-0.44814000000000004</v>
      </c>
      <c r="O934" s="260">
        <v>2</v>
      </c>
      <c r="AA934" s="233">
        <v>1</v>
      </c>
      <c r="AB934" s="233">
        <v>1</v>
      </c>
      <c r="AC934" s="233">
        <v>1</v>
      </c>
      <c r="AZ934" s="233">
        <v>1</v>
      </c>
      <c r="BA934" s="233">
        <f>IF(AZ934=1,G934,0)</f>
        <v>4576.46</v>
      </c>
      <c r="BB934" s="233">
        <f>IF(AZ934=2,G934,0)</f>
        <v>0</v>
      </c>
      <c r="BC934" s="233">
        <f>IF(AZ934=3,G934,0)</f>
        <v>0</v>
      </c>
      <c r="BD934" s="233">
        <f>IF(AZ934=4,G934,0)</f>
        <v>0</v>
      </c>
      <c r="BE934" s="233">
        <f>IF(AZ934=5,G934,0)</f>
        <v>0</v>
      </c>
      <c r="CA934" s="260">
        <v>1</v>
      </c>
      <c r="CB934" s="260">
        <v>1</v>
      </c>
    </row>
    <row r="935" spans="1:80" x14ac:dyDescent="0.2">
      <c r="A935" s="269"/>
      <c r="B935" s="272"/>
      <c r="C935" s="332" t="s">
        <v>1186</v>
      </c>
      <c r="D935" s="333"/>
      <c r="E935" s="273">
        <v>0</v>
      </c>
      <c r="F935" s="274"/>
      <c r="G935" s="275"/>
      <c r="H935" s="276"/>
      <c r="I935" s="270"/>
      <c r="J935" s="277"/>
      <c r="K935" s="270"/>
      <c r="M935" s="271" t="s">
        <v>1186</v>
      </c>
      <c r="O935" s="260"/>
    </row>
    <row r="936" spans="1:80" x14ac:dyDescent="0.2">
      <c r="A936" s="269"/>
      <c r="B936" s="272"/>
      <c r="C936" s="332" t="s">
        <v>1187</v>
      </c>
      <c r="D936" s="333"/>
      <c r="E936" s="273">
        <v>6.79</v>
      </c>
      <c r="F936" s="274"/>
      <c r="G936" s="275"/>
      <c r="H936" s="276"/>
      <c r="I936" s="270"/>
      <c r="J936" s="277"/>
      <c r="K936" s="270"/>
      <c r="M936" s="271" t="s">
        <v>1187</v>
      </c>
      <c r="O936" s="260"/>
    </row>
    <row r="937" spans="1:80" x14ac:dyDescent="0.2">
      <c r="A937" s="261">
        <v>236</v>
      </c>
      <c r="B937" s="262" t="s">
        <v>1188</v>
      </c>
      <c r="C937" s="263" t="s">
        <v>1189</v>
      </c>
      <c r="D937" s="264" t="s">
        <v>322</v>
      </c>
      <c r="E937" s="265">
        <v>38</v>
      </c>
      <c r="F937" s="265">
        <v>9</v>
      </c>
      <c r="G937" s="266">
        <f>E937*F937</f>
        <v>342</v>
      </c>
      <c r="H937" s="267">
        <v>0</v>
      </c>
      <c r="I937" s="268">
        <f>E937*H937</f>
        <v>0</v>
      </c>
      <c r="J937" s="267">
        <v>0</v>
      </c>
      <c r="K937" s="268">
        <f>E937*J937</f>
        <v>0</v>
      </c>
      <c r="O937" s="260">
        <v>2</v>
      </c>
      <c r="AA937" s="233">
        <v>1</v>
      </c>
      <c r="AB937" s="233">
        <v>1</v>
      </c>
      <c r="AC937" s="233">
        <v>1</v>
      </c>
      <c r="AZ937" s="233">
        <v>1</v>
      </c>
      <c r="BA937" s="233">
        <f>IF(AZ937=1,G937,0)</f>
        <v>342</v>
      </c>
      <c r="BB937" s="233">
        <f>IF(AZ937=2,G937,0)</f>
        <v>0</v>
      </c>
      <c r="BC937" s="233">
        <f>IF(AZ937=3,G937,0)</f>
        <v>0</v>
      </c>
      <c r="BD937" s="233">
        <f>IF(AZ937=4,G937,0)</f>
        <v>0</v>
      </c>
      <c r="BE937" s="233">
        <f>IF(AZ937=5,G937,0)</f>
        <v>0</v>
      </c>
      <c r="CA937" s="260">
        <v>1</v>
      </c>
      <c r="CB937" s="260">
        <v>1</v>
      </c>
    </row>
    <row r="938" spans="1:80" x14ac:dyDescent="0.2">
      <c r="A938" s="269"/>
      <c r="B938" s="272"/>
      <c r="C938" s="332" t="s">
        <v>1190</v>
      </c>
      <c r="D938" s="333"/>
      <c r="E938" s="273">
        <v>0</v>
      </c>
      <c r="F938" s="274"/>
      <c r="G938" s="275"/>
      <c r="H938" s="276"/>
      <c r="I938" s="270"/>
      <c r="J938" s="277"/>
      <c r="K938" s="270"/>
      <c r="M938" s="271" t="s">
        <v>1190</v>
      </c>
      <c r="O938" s="260"/>
    </row>
    <row r="939" spans="1:80" x14ac:dyDescent="0.2">
      <c r="A939" s="269"/>
      <c r="B939" s="272"/>
      <c r="C939" s="332" t="s">
        <v>355</v>
      </c>
      <c r="D939" s="333"/>
      <c r="E939" s="273">
        <v>38</v>
      </c>
      <c r="F939" s="274"/>
      <c r="G939" s="275"/>
      <c r="H939" s="276"/>
      <c r="I939" s="270"/>
      <c r="J939" s="277"/>
      <c r="K939" s="270"/>
      <c r="M939" s="271">
        <v>38</v>
      </c>
      <c r="O939" s="260"/>
    </row>
    <row r="940" spans="1:80" x14ac:dyDescent="0.2">
      <c r="A940" s="261">
        <v>237</v>
      </c>
      <c r="B940" s="262" t="s">
        <v>1191</v>
      </c>
      <c r="C940" s="263" t="s">
        <v>1192</v>
      </c>
      <c r="D940" s="264" t="s">
        <v>322</v>
      </c>
      <c r="E940" s="265">
        <v>31</v>
      </c>
      <c r="F940" s="265">
        <v>14</v>
      </c>
      <c r="G940" s="266">
        <f>E940*F940</f>
        <v>434</v>
      </c>
      <c r="H940" s="267">
        <v>0</v>
      </c>
      <c r="I940" s="268">
        <f>E940*H940</f>
        <v>0</v>
      </c>
      <c r="J940" s="267">
        <v>0</v>
      </c>
      <c r="K940" s="268">
        <f>E940*J940</f>
        <v>0</v>
      </c>
      <c r="O940" s="260">
        <v>2</v>
      </c>
      <c r="AA940" s="233">
        <v>1</v>
      </c>
      <c r="AB940" s="233">
        <v>1</v>
      </c>
      <c r="AC940" s="233">
        <v>1</v>
      </c>
      <c r="AZ940" s="233">
        <v>1</v>
      </c>
      <c r="BA940" s="233">
        <f>IF(AZ940=1,G940,0)</f>
        <v>434</v>
      </c>
      <c r="BB940" s="233">
        <f>IF(AZ940=2,G940,0)</f>
        <v>0</v>
      </c>
      <c r="BC940" s="233">
        <f>IF(AZ940=3,G940,0)</f>
        <v>0</v>
      </c>
      <c r="BD940" s="233">
        <f>IF(AZ940=4,G940,0)</f>
        <v>0</v>
      </c>
      <c r="BE940" s="233">
        <f>IF(AZ940=5,G940,0)</f>
        <v>0</v>
      </c>
      <c r="CA940" s="260">
        <v>1</v>
      </c>
      <c r="CB940" s="260">
        <v>1</v>
      </c>
    </row>
    <row r="941" spans="1:80" x14ac:dyDescent="0.2">
      <c r="A941" s="269"/>
      <c r="B941" s="272"/>
      <c r="C941" s="332" t="s">
        <v>1193</v>
      </c>
      <c r="D941" s="333"/>
      <c r="E941" s="273">
        <v>0</v>
      </c>
      <c r="F941" s="274"/>
      <c r="G941" s="275"/>
      <c r="H941" s="276"/>
      <c r="I941" s="270"/>
      <c r="J941" s="277"/>
      <c r="K941" s="270"/>
      <c r="M941" s="271" t="s">
        <v>1193</v>
      </c>
      <c r="O941" s="260"/>
    </row>
    <row r="942" spans="1:80" x14ac:dyDescent="0.2">
      <c r="A942" s="269"/>
      <c r="B942" s="272"/>
      <c r="C942" s="332" t="s">
        <v>1194</v>
      </c>
      <c r="D942" s="333"/>
      <c r="E942" s="273">
        <v>31</v>
      </c>
      <c r="F942" s="274"/>
      <c r="G942" s="275"/>
      <c r="H942" s="276"/>
      <c r="I942" s="270"/>
      <c r="J942" s="277"/>
      <c r="K942" s="270"/>
      <c r="M942" s="271" t="s">
        <v>1194</v>
      </c>
      <c r="O942" s="260"/>
    </row>
    <row r="943" spans="1:80" x14ac:dyDescent="0.2">
      <c r="A943" s="261">
        <v>238</v>
      </c>
      <c r="B943" s="262" t="s">
        <v>1195</v>
      </c>
      <c r="C943" s="263" t="s">
        <v>1196</v>
      </c>
      <c r="D943" s="264" t="s">
        <v>200</v>
      </c>
      <c r="E943" s="265">
        <v>4.29</v>
      </c>
      <c r="F943" s="265">
        <v>369</v>
      </c>
      <c r="G943" s="266">
        <f>E943*F943</f>
        <v>1583.01</v>
      </c>
      <c r="H943" s="267">
        <v>2.1900000000000001E-3</v>
      </c>
      <c r="I943" s="268">
        <f>E943*H943</f>
        <v>9.3951E-3</v>
      </c>
      <c r="J943" s="267">
        <v>-7.4999999999999997E-2</v>
      </c>
      <c r="K943" s="268">
        <f>E943*J943</f>
        <v>-0.32174999999999998</v>
      </c>
      <c r="O943" s="260">
        <v>2</v>
      </c>
      <c r="AA943" s="233">
        <v>1</v>
      </c>
      <c r="AB943" s="233">
        <v>1</v>
      </c>
      <c r="AC943" s="233">
        <v>1</v>
      </c>
      <c r="AZ943" s="233">
        <v>1</v>
      </c>
      <c r="BA943" s="233">
        <f>IF(AZ943=1,G943,0)</f>
        <v>1583.01</v>
      </c>
      <c r="BB943" s="233">
        <f>IF(AZ943=2,G943,0)</f>
        <v>0</v>
      </c>
      <c r="BC943" s="233">
        <f>IF(AZ943=3,G943,0)</f>
        <v>0</v>
      </c>
      <c r="BD943" s="233">
        <f>IF(AZ943=4,G943,0)</f>
        <v>0</v>
      </c>
      <c r="BE943" s="233">
        <f>IF(AZ943=5,G943,0)</f>
        <v>0</v>
      </c>
      <c r="CA943" s="260">
        <v>1</v>
      </c>
      <c r="CB943" s="260">
        <v>1</v>
      </c>
    </row>
    <row r="944" spans="1:80" x14ac:dyDescent="0.2">
      <c r="A944" s="269"/>
      <c r="B944" s="272"/>
      <c r="C944" s="332" t="s">
        <v>1197</v>
      </c>
      <c r="D944" s="333"/>
      <c r="E944" s="273">
        <v>0</v>
      </c>
      <c r="F944" s="274"/>
      <c r="G944" s="275"/>
      <c r="H944" s="276"/>
      <c r="I944" s="270"/>
      <c r="J944" s="277"/>
      <c r="K944" s="270"/>
      <c r="M944" s="271" t="s">
        <v>1197</v>
      </c>
      <c r="O944" s="260"/>
    </row>
    <row r="945" spans="1:80" x14ac:dyDescent="0.2">
      <c r="A945" s="269"/>
      <c r="B945" s="272"/>
      <c r="C945" s="332" t="s">
        <v>1198</v>
      </c>
      <c r="D945" s="333"/>
      <c r="E945" s="273">
        <v>4.29</v>
      </c>
      <c r="F945" s="274"/>
      <c r="G945" s="275"/>
      <c r="H945" s="276"/>
      <c r="I945" s="270"/>
      <c r="J945" s="277"/>
      <c r="K945" s="270"/>
      <c r="M945" s="271" t="s">
        <v>1198</v>
      </c>
      <c r="O945" s="260"/>
    </row>
    <row r="946" spans="1:80" x14ac:dyDescent="0.2">
      <c r="A946" s="261">
        <v>239</v>
      </c>
      <c r="B946" s="262" t="s">
        <v>1199</v>
      </c>
      <c r="C946" s="263" t="s">
        <v>1200</v>
      </c>
      <c r="D946" s="264" t="s">
        <v>200</v>
      </c>
      <c r="E946" s="265">
        <v>9.9324999999999992</v>
      </c>
      <c r="F946" s="265">
        <v>225</v>
      </c>
      <c r="G946" s="266">
        <f>E946*F946</f>
        <v>2234.8125</v>
      </c>
      <c r="H946" s="267">
        <v>1E-3</v>
      </c>
      <c r="I946" s="268">
        <f>E946*H946</f>
        <v>9.9324999999999986E-3</v>
      </c>
      <c r="J946" s="267">
        <v>-6.2E-2</v>
      </c>
      <c r="K946" s="268">
        <f>E946*J946</f>
        <v>-0.615815</v>
      </c>
      <c r="O946" s="260">
        <v>2</v>
      </c>
      <c r="AA946" s="233">
        <v>1</v>
      </c>
      <c r="AB946" s="233">
        <v>1</v>
      </c>
      <c r="AC946" s="233">
        <v>1</v>
      </c>
      <c r="AZ946" s="233">
        <v>1</v>
      </c>
      <c r="BA946" s="233">
        <f>IF(AZ946=1,G946,0)</f>
        <v>2234.8125</v>
      </c>
      <c r="BB946" s="233">
        <f>IF(AZ946=2,G946,0)</f>
        <v>0</v>
      </c>
      <c r="BC946" s="233">
        <f>IF(AZ946=3,G946,0)</f>
        <v>0</v>
      </c>
      <c r="BD946" s="233">
        <f>IF(AZ946=4,G946,0)</f>
        <v>0</v>
      </c>
      <c r="BE946" s="233">
        <f>IF(AZ946=5,G946,0)</f>
        <v>0</v>
      </c>
      <c r="CA946" s="260">
        <v>1</v>
      </c>
      <c r="CB946" s="260">
        <v>1</v>
      </c>
    </row>
    <row r="947" spans="1:80" x14ac:dyDescent="0.2">
      <c r="A947" s="269"/>
      <c r="B947" s="272"/>
      <c r="C947" s="332" t="s">
        <v>1197</v>
      </c>
      <c r="D947" s="333"/>
      <c r="E947" s="273">
        <v>0</v>
      </c>
      <c r="F947" s="274"/>
      <c r="G947" s="275"/>
      <c r="H947" s="276"/>
      <c r="I947" s="270"/>
      <c r="J947" s="277"/>
      <c r="K947" s="270"/>
      <c r="M947" s="271" t="s">
        <v>1197</v>
      </c>
      <c r="O947" s="260"/>
    </row>
    <row r="948" spans="1:80" x14ac:dyDescent="0.2">
      <c r="A948" s="269"/>
      <c r="B948" s="272"/>
      <c r="C948" s="332" t="s">
        <v>1201</v>
      </c>
      <c r="D948" s="333"/>
      <c r="E948" s="273">
        <v>9.9324999999999992</v>
      </c>
      <c r="F948" s="274"/>
      <c r="G948" s="275"/>
      <c r="H948" s="276"/>
      <c r="I948" s="270"/>
      <c r="J948" s="277"/>
      <c r="K948" s="270"/>
      <c r="M948" s="271" t="s">
        <v>1201</v>
      </c>
      <c r="O948" s="260"/>
    </row>
    <row r="949" spans="1:80" x14ac:dyDescent="0.2">
      <c r="A949" s="261">
        <v>240</v>
      </c>
      <c r="B949" s="262" t="s">
        <v>1202</v>
      </c>
      <c r="C949" s="263" t="s">
        <v>1203</v>
      </c>
      <c r="D949" s="264" t="s">
        <v>200</v>
      </c>
      <c r="E949" s="265">
        <v>2.86</v>
      </c>
      <c r="F949" s="265">
        <v>175</v>
      </c>
      <c r="G949" s="266">
        <f>E949*F949</f>
        <v>500.5</v>
      </c>
      <c r="H949" s="267">
        <v>9.2000000000000003E-4</v>
      </c>
      <c r="I949" s="268">
        <f>E949*H949</f>
        <v>2.6311999999999998E-3</v>
      </c>
      <c r="J949" s="267">
        <v>-5.3999999999999999E-2</v>
      </c>
      <c r="K949" s="268">
        <f>E949*J949</f>
        <v>-0.15443999999999999</v>
      </c>
      <c r="O949" s="260">
        <v>2</v>
      </c>
      <c r="AA949" s="233">
        <v>1</v>
      </c>
      <c r="AB949" s="233">
        <v>1</v>
      </c>
      <c r="AC949" s="233">
        <v>1</v>
      </c>
      <c r="AZ949" s="233">
        <v>1</v>
      </c>
      <c r="BA949" s="233">
        <f>IF(AZ949=1,G949,0)</f>
        <v>500.5</v>
      </c>
      <c r="BB949" s="233">
        <f>IF(AZ949=2,G949,0)</f>
        <v>0</v>
      </c>
      <c r="BC949" s="233">
        <f>IF(AZ949=3,G949,0)</f>
        <v>0</v>
      </c>
      <c r="BD949" s="233">
        <f>IF(AZ949=4,G949,0)</f>
        <v>0</v>
      </c>
      <c r="BE949" s="233">
        <f>IF(AZ949=5,G949,0)</f>
        <v>0</v>
      </c>
      <c r="CA949" s="260">
        <v>1</v>
      </c>
      <c r="CB949" s="260">
        <v>1</v>
      </c>
    </row>
    <row r="950" spans="1:80" x14ac:dyDescent="0.2">
      <c r="A950" s="269"/>
      <c r="B950" s="272"/>
      <c r="C950" s="332" t="s">
        <v>1197</v>
      </c>
      <c r="D950" s="333"/>
      <c r="E950" s="273">
        <v>0</v>
      </c>
      <c r="F950" s="274"/>
      <c r="G950" s="275"/>
      <c r="H950" s="276"/>
      <c r="I950" s="270"/>
      <c r="J950" s="277"/>
      <c r="K950" s="270"/>
      <c r="M950" s="271" t="s">
        <v>1197</v>
      </c>
      <c r="O950" s="260"/>
    </row>
    <row r="951" spans="1:80" x14ac:dyDescent="0.2">
      <c r="A951" s="269"/>
      <c r="B951" s="272"/>
      <c r="C951" s="332" t="s">
        <v>1204</v>
      </c>
      <c r="D951" s="333"/>
      <c r="E951" s="273">
        <v>2.86</v>
      </c>
      <c r="F951" s="274"/>
      <c r="G951" s="275"/>
      <c r="H951" s="276"/>
      <c r="I951" s="270"/>
      <c r="J951" s="277"/>
      <c r="K951" s="270"/>
      <c r="M951" s="271" t="s">
        <v>1204</v>
      </c>
      <c r="O951" s="260"/>
    </row>
    <row r="952" spans="1:80" x14ac:dyDescent="0.2">
      <c r="A952" s="261">
        <v>241</v>
      </c>
      <c r="B952" s="262" t="s">
        <v>1205</v>
      </c>
      <c r="C952" s="263" t="s">
        <v>1206</v>
      </c>
      <c r="D952" s="264" t="s">
        <v>200</v>
      </c>
      <c r="E952" s="265">
        <v>10.199999999999999</v>
      </c>
      <c r="F952" s="265">
        <v>212</v>
      </c>
      <c r="G952" s="266">
        <f>E952*F952</f>
        <v>2162.3999999999996</v>
      </c>
      <c r="H952" s="267">
        <v>1.17E-3</v>
      </c>
      <c r="I952" s="268">
        <f>E952*H952</f>
        <v>1.1934E-2</v>
      </c>
      <c r="J952" s="267">
        <v>-8.7999999999999995E-2</v>
      </c>
      <c r="K952" s="268">
        <f>E952*J952</f>
        <v>-0.89759999999999984</v>
      </c>
      <c r="O952" s="260">
        <v>2</v>
      </c>
      <c r="AA952" s="233">
        <v>1</v>
      </c>
      <c r="AB952" s="233">
        <v>1</v>
      </c>
      <c r="AC952" s="233">
        <v>1</v>
      </c>
      <c r="AZ952" s="233">
        <v>1</v>
      </c>
      <c r="BA952" s="233">
        <f>IF(AZ952=1,G952,0)</f>
        <v>2162.3999999999996</v>
      </c>
      <c r="BB952" s="233">
        <f>IF(AZ952=2,G952,0)</f>
        <v>0</v>
      </c>
      <c r="BC952" s="233">
        <f>IF(AZ952=3,G952,0)</f>
        <v>0</v>
      </c>
      <c r="BD952" s="233">
        <f>IF(AZ952=4,G952,0)</f>
        <v>0</v>
      </c>
      <c r="BE952" s="233">
        <f>IF(AZ952=5,G952,0)</f>
        <v>0</v>
      </c>
      <c r="CA952" s="260">
        <v>1</v>
      </c>
      <c r="CB952" s="260">
        <v>1</v>
      </c>
    </row>
    <row r="953" spans="1:80" x14ac:dyDescent="0.2">
      <c r="A953" s="269"/>
      <c r="B953" s="272"/>
      <c r="C953" s="332" t="s">
        <v>1207</v>
      </c>
      <c r="D953" s="333"/>
      <c r="E953" s="273">
        <v>0</v>
      </c>
      <c r="F953" s="274"/>
      <c r="G953" s="275"/>
      <c r="H953" s="276"/>
      <c r="I953" s="270"/>
      <c r="J953" s="277"/>
      <c r="K953" s="270"/>
      <c r="M953" s="271" t="s">
        <v>1207</v>
      </c>
      <c r="O953" s="260"/>
    </row>
    <row r="954" spans="1:80" x14ac:dyDescent="0.2">
      <c r="A954" s="269"/>
      <c r="B954" s="272"/>
      <c r="C954" s="332" t="s">
        <v>1208</v>
      </c>
      <c r="D954" s="333"/>
      <c r="E954" s="273">
        <v>10.199999999999999</v>
      </c>
      <c r="F954" s="274"/>
      <c r="G954" s="275"/>
      <c r="H954" s="276"/>
      <c r="I954" s="270"/>
      <c r="J954" s="277"/>
      <c r="K954" s="270"/>
      <c r="M954" s="271" t="s">
        <v>1208</v>
      </c>
      <c r="O954" s="260"/>
    </row>
    <row r="955" spans="1:80" x14ac:dyDescent="0.2">
      <c r="A955" s="261">
        <v>242</v>
      </c>
      <c r="B955" s="262" t="s">
        <v>1209</v>
      </c>
      <c r="C955" s="263" t="s">
        <v>1210</v>
      </c>
      <c r="D955" s="264" t="s">
        <v>200</v>
      </c>
      <c r="E955" s="265">
        <v>23.2</v>
      </c>
      <c r="F955" s="265">
        <v>200</v>
      </c>
      <c r="G955" s="266">
        <f>E955*F955</f>
        <v>4640</v>
      </c>
      <c r="H955" s="267">
        <v>1E-3</v>
      </c>
      <c r="I955" s="268">
        <f>E955*H955</f>
        <v>2.3199999999999998E-2</v>
      </c>
      <c r="J955" s="267">
        <v>-6.7000000000000004E-2</v>
      </c>
      <c r="K955" s="268">
        <f>E955*J955</f>
        <v>-1.5544</v>
      </c>
      <c r="O955" s="260">
        <v>2</v>
      </c>
      <c r="AA955" s="233">
        <v>1</v>
      </c>
      <c r="AB955" s="233">
        <v>1</v>
      </c>
      <c r="AC955" s="233">
        <v>1</v>
      </c>
      <c r="AZ955" s="233">
        <v>1</v>
      </c>
      <c r="BA955" s="233">
        <f>IF(AZ955=1,G955,0)</f>
        <v>4640</v>
      </c>
      <c r="BB955" s="233">
        <f>IF(AZ955=2,G955,0)</f>
        <v>0</v>
      </c>
      <c r="BC955" s="233">
        <f>IF(AZ955=3,G955,0)</f>
        <v>0</v>
      </c>
      <c r="BD955" s="233">
        <f>IF(AZ955=4,G955,0)</f>
        <v>0</v>
      </c>
      <c r="BE955" s="233">
        <f>IF(AZ955=5,G955,0)</f>
        <v>0</v>
      </c>
      <c r="CA955" s="260">
        <v>1</v>
      </c>
      <c r="CB955" s="260">
        <v>1</v>
      </c>
    </row>
    <row r="956" spans="1:80" x14ac:dyDescent="0.2">
      <c r="A956" s="269"/>
      <c r="B956" s="272"/>
      <c r="C956" s="332" t="s">
        <v>1207</v>
      </c>
      <c r="D956" s="333"/>
      <c r="E956" s="273">
        <v>0</v>
      </c>
      <c r="F956" s="274"/>
      <c r="G956" s="275"/>
      <c r="H956" s="276"/>
      <c r="I956" s="270"/>
      <c r="J956" s="277"/>
      <c r="K956" s="270"/>
      <c r="M956" s="271" t="s">
        <v>1207</v>
      </c>
      <c r="O956" s="260"/>
    </row>
    <row r="957" spans="1:80" x14ac:dyDescent="0.2">
      <c r="A957" s="269"/>
      <c r="B957" s="272"/>
      <c r="C957" s="332" t="s">
        <v>1211</v>
      </c>
      <c r="D957" s="333"/>
      <c r="E957" s="273">
        <v>23.2</v>
      </c>
      <c r="F957" s="274"/>
      <c r="G957" s="275"/>
      <c r="H957" s="276"/>
      <c r="I957" s="270"/>
      <c r="J957" s="277"/>
      <c r="K957" s="270"/>
      <c r="M957" s="271" t="s">
        <v>1211</v>
      </c>
      <c r="O957" s="260"/>
    </row>
    <row r="958" spans="1:80" x14ac:dyDescent="0.2">
      <c r="A958" s="261">
        <v>243</v>
      </c>
      <c r="B958" s="262" t="s">
        <v>1212</v>
      </c>
      <c r="C958" s="263" t="s">
        <v>1213</v>
      </c>
      <c r="D958" s="264" t="s">
        <v>322</v>
      </c>
      <c r="E958" s="265">
        <v>1</v>
      </c>
      <c r="F958" s="265">
        <v>26</v>
      </c>
      <c r="G958" s="266">
        <f>E958*F958</f>
        <v>26</v>
      </c>
      <c r="H958" s="267">
        <v>0</v>
      </c>
      <c r="I958" s="268">
        <f>E958*H958</f>
        <v>0</v>
      </c>
      <c r="J958" s="267">
        <v>0</v>
      </c>
      <c r="K958" s="268">
        <f>E958*J958</f>
        <v>0</v>
      </c>
      <c r="O958" s="260">
        <v>2</v>
      </c>
      <c r="AA958" s="233">
        <v>1</v>
      </c>
      <c r="AB958" s="233">
        <v>1</v>
      </c>
      <c r="AC958" s="233">
        <v>1</v>
      </c>
      <c r="AZ958" s="233">
        <v>1</v>
      </c>
      <c r="BA958" s="233">
        <f>IF(AZ958=1,G958,0)</f>
        <v>26</v>
      </c>
      <c r="BB958" s="233">
        <f>IF(AZ958=2,G958,0)</f>
        <v>0</v>
      </c>
      <c r="BC958" s="233">
        <f>IF(AZ958=3,G958,0)</f>
        <v>0</v>
      </c>
      <c r="BD958" s="233">
        <f>IF(AZ958=4,G958,0)</f>
        <v>0</v>
      </c>
      <c r="BE958" s="233">
        <f>IF(AZ958=5,G958,0)</f>
        <v>0</v>
      </c>
      <c r="CA958" s="260">
        <v>1</v>
      </c>
      <c r="CB958" s="260">
        <v>1</v>
      </c>
    </row>
    <row r="959" spans="1:80" x14ac:dyDescent="0.2">
      <c r="A959" s="269"/>
      <c r="B959" s="272"/>
      <c r="C959" s="332" t="s">
        <v>1193</v>
      </c>
      <c r="D959" s="333"/>
      <c r="E959" s="273">
        <v>0</v>
      </c>
      <c r="F959" s="274"/>
      <c r="G959" s="275"/>
      <c r="H959" s="276"/>
      <c r="I959" s="270"/>
      <c r="J959" s="277"/>
      <c r="K959" s="270"/>
      <c r="M959" s="271" t="s">
        <v>1193</v>
      </c>
      <c r="O959" s="260"/>
    </row>
    <row r="960" spans="1:80" x14ac:dyDescent="0.2">
      <c r="A960" s="269"/>
      <c r="B960" s="272"/>
      <c r="C960" s="332" t="s">
        <v>98</v>
      </c>
      <c r="D960" s="333"/>
      <c r="E960" s="273">
        <v>1</v>
      </c>
      <c r="F960" s="274"/>
      <c r="G960" s="275"/>
      <c r="H960" s="276"/>
      <c r="I960" s="270"/>
      <c r="J960" s="277"/>
      <c r="K960" s="270"/>
      <c r="M960" s="271">
        <v>1</v>
      </c>
      <c r="O960" s="260"/>
    </row>
    <row r="961" spans="1:80" x14ac:dyDescent="0.2">
      <c r="A961" s="261">
        <v>244</v>
      </c>
      <c r="B961" s="262" t="s">
        <v>1214</v>
      </c>
      <c r="C961" s="263" t="s">
        <v>1215</v>
      </c>
      <c r="D961" s="264" t="s">
        <v>322</v>
      </c>
      <c r="E961" s="265">
        <v>1</v>
      </c>
      <c r="F961" s="265">
        <v>132</v>
      </c>
      <c r="G961" s="266">
        <f>E961*F961</f>
        <v>132</v>
      </c>
      <c r="H961" s="267">
        <v>0</v>
      </c>
      <c r="I961" s="268">
        <f>E961*H961</f>
        <v>0</v>
      </c>
      <c r="J961" s="267">
        <v>0</v>
      </c>
      <c r="K961" s="268">
        <f>E961*J961</f>
        <v>0</v>
      </c>
      <c r="O961" s="260">
        <v>2</v>
      </c>
      <c r="AA961" s="233">
        <v>1</v>
      </c>
      <c r="AB961" s="233">
        <v>1</v>
      </c>
      <c r="AC961" s="233">
        <v>1</v>
      </c>
      <c r="AZ961" s="233">
        <v>1</v>
      </c>
      <c r="BA961" s="233">
        <f>IF(AZ961=1,G961,0)</f>
        <v>132</v>
      </c>
      <c r="BB961" s="233">
        <f>IF(AZ961=2,G961,0)</f>
        <v>0</v>
      </c>
      <c r="BC961" s="233">
        <f>IF(AZ961=3,G961,0)</f>
        <v>0</v>
      </c>
      <c r="BD961" s="233">
        <f>IF(AZ961=4,G961,0)</f>
        <v>0</v>
      </c>
      <c r="BE961" s="233">
        <f>IF(AZ961=5,G961,0)</f>
        <v>0</v>
      </c>
      <c r="CA961" s="260">
        <v>1</v>
      </c>
      <c r="CB961" s="260">
        <v>1</v>
      </c>
    </row>
    <row r="962" spans="1:80" x14ac:dyDescent="0.2">
      <c r="A962" s="269"/>
      <c r="B962" s="272"/>
      <c r="C962" s="332" t="s">
        <v>1216</v>
      </c>
      <c r="D962" s="333"/>
      <c r="E962" s="273">
        <v>0</v>
      </c>
      <c r="F962" s="274"/>
      <c r="G962" s="275"/>
      <c r="H962" s="276"/>
      <c r="I962" s="270"/>
      <c r="J962" s="277"/>
      <c r="K962" s="270"/>
      <c r="M962" s="271" t="s">
        <v>1216</v>
      </c>
      <c r="O962" s="260"/>
    </row>
    <row r="963" spans="1:80" x14ac:dyDescent="0.2">
      <c r="A963" s="269"/>
      <c r="B963" s="272"/>
      <c r="C963" s="332" t="s">
        <v>98</v>
      </c>
      <c r="D963" s="333"/>
      <c r="E963" s="273">
        <v>1</v>
      </c>
      <c r="F963" s="274"/>
      <c r="G963" s="275"/>
      <c r="H963" s="276"/>
      <c r="I963" s="270"/>
      <c r="J963" s="277"/>
      <c r="K963" s="270"/>
      <c r="M963" s="271">
        <v>1</v>
      </c>
      <c r="O963" s="260"/>
    </row>
    <row r="964" spans="1:80" x14ac:dyDescent="0.2">
      <c r="A964" s="261">
        <v>245</v>
      </c>
      <c r="B964" s="262" t="s">
        <v>1217</v>
      </c>
      <c r="C964" s="263" t="s">
        <v>1218</v>
      </c>
      <c r="D964" s="264" t="s">
        <v>200</v>
      </c>
      <c r="E964" s="265">
        <v>14.4</v>
      </c>
      <c r="F964" s="265">
        <v>334</v>
      </c>
      <c r="G964" s="266">
        <f>E964*F964</f>
        <v>4809.6000000000004</v>
      </c>
      <c r="H964" s="267">
        <v>1.17E-3</v>
      </c>
      <c r="I964" s="268">
        <f>E964*H964</f>
        <v>1.6848000000000002E-2</v>
      </c>
      <c r="J964" s="267">
        <v>-7.5999999999999998E-2</v>
      </c>
      <c r="K964" s="268">
        <f>E964*J964</f>
        <v>-1.0944</v>
      </c>
      <c r="O964" s="260">
        <v>2</v>
      </c>
      <c r="AA964" s="233">
        <v>1</v>
      </c>
      <c r="AB964" s="233">
        <v>1</v>
      </c>
      <c r="AC964" s="233">
        <v>1</v>
      </c>
      <c r="AZ964" s="233">
        <v>1</v>
      </c>
      <c r="BA964" s="233">
        <f>IF(AZ964=1,G964,0)</f>
        <v>4809.6000000000004</v>
      </c>
      <c r="BB964" s="233">
        <f>IF(AZ964=2,G964,0)</f>
        <v>0</v>
      </c>
      <c r="BC964" s="233">
        <f>IF(AZ964=3,G964,0)</f>
        <v>0</v>
      </c>
      <c r="BD964" s="233">
        <f>IF(AZ964=4,G964,0)</f>
        <v>0</v>
      </c>
      <c r="BE964" s="233">
        <f>IF(AZ964=5,G964,0)</f>
        <v>0</v>
      </c>
      <c r="CA964" s="260">
        <v>1</v>
      </c>
      <c r="CB964" s="260">
        <v>1</v>
      </c>
    </row>
    <row r="965" spans="1:80" x14ac:dyDescent="0.2">
      <c r="A965" s="269"/>
      <c r="B965" s="272"/>
      <c r="C965" s="332" t="s">
        <v>1207</v>
      </c>
      <c r="D965" s="333"/>
      <c r="E965" s="273">
        <v>0</v>
      </c>
      <c r="F965" s="274"/>
      <c r="G965" s="275"/>
      <c r="H965" s="276"/>
      <c r="I965" s="270"/>
      <c r="J965" s="277"/>
      <c r="K965" s="270"/>
      <c r="M965" s="271" t="s">
        <v>1207</v>
      </c>
      <c r="O965" s="260"/>
    </row>
    <row r="966" spans="1:80" x14ac:dyDescent="0.2">
      <c r="A966" s="269"/>
      <c r="B966" s="272"/>
      <c r="C966" s="332" t="s">
        <v>1219</v>
      </c>
      <c r="D966" s="333"/>
      <c r="E966" s="273">
        <v>14.4</v>
      </c>
      <c r="F966" s="274"/>
      <c r="G966" s="275"/>
      <c r="H966" s="276"/>
      <c r="I966" s="270"/>
      <c r="J966" s="277"/>
      <c r="K966" s="270"/>
      <c r="M966" s="271" t="s">
        <v>1219</v>
      </c>
      <c r="O966" s="260"/>
    </row>
    <row r="967" spans="1:80" x14ac:dyDescent="0.2">
      <c r="A967" s="261">
        <v>246</v>
      </c>
      <c r="B967" s="262" t="s">
        <v>1220</v>
      </c>
      <c r="C967" s="263" t="s">
        <v>1221</v>
      </c>
      <c r="D967" s="264" t="s">
        <v>200</v>
      </c>
      <c r="E967" s="265">
        <v>4.0734000000000004</v>
      </c>
      <c r="F967" s="265">
        <v>202</v>
      </c>
      <c r="G967" s="266">
        <f>E967*F967</f>
        <v>822.82680000000005</v>
      </c>
      <c r="H967" s="267">
        <v>8.3000000000000001E-4</v>
      </c>
      <c r="I967" s="268">
        <f>E967*H967</f>
        <v>3.3809220000000002E-3</v>
      </c>
      <c r="J967" s="267">
        <v>-0.06</v>
      </c>
      <c r="K967" s="268">
        <f>E967*J967</f>
        <v>-0.24440400000000001</v>
      </c>
      <c r="O967" s="260">
        <v>2</v>
      </c>
      <c r="AA967" s="233">
        <v>1</v>
      </c>
      <c r="AB967" s="233">
        <v>1</v>
      </c>
      <c r="AC967" s="233">
        <v>1</v>
      </c>
      <c r="AZ967" s="233">
        <v>1</v>
      </c>
      <c r="BA967" s="233">
        <f>IF(AZ967=1,G967,0)</f>
        <v>822.82680000000005</v>
      </c>
      <c r="BB967" s="233">
        <f>IF(AZ967=2,G967,0)</f>
        <v>0</v>
      </c>
      <c r="BC967" s="233">
        <f>IF(AZ967=3,G967,0)</f>
        <v>0</v>
      </c>
      <c r="BD967" s="233">
        <f>IF(AZ967=4,G967,0)</f>
        <v>0</v>
      </c>
      <c r="BE967" s="233">
        <f>IF(AZ967=5,G967,0)</f>
        <v>0</v>
      </c>
      <c r="CA967" s="260">
        <v>1</v>
      </c>
      <c r="CB967" s="260">
        <v>1</v>
      </c>
    </row>
    <row r="968" spans="1:80" x14ac:dyDescent="0.2">
      <c r="A968" s="269"/>
      <c r="B968" s="272"/>
      <c r="C968" s="332" t="s">
        <v>1222</v>
      </c>
      <c r="D968" s="333"/>
      <c r="E968" s="273">
        <v>0</v>
      </c>
      <c r="F968" s="274"/>
      <c r="G968" s="275"/>
      <c r="H968" s="276"/>
      <c r="I968" s="270"/>
      <c r="J968" s="277"/>
      <c r="K968" s="270"/>
      <c r="M968" s="271" t="s">
        <v>1222</v>
      </c>
      <c r="O968" s="260"/>
    </row>
    <row r="969" spans="1:80" x14ac:dyDescent="0.2">
      <c r="A969" s="269"/>
      <c r="B969" s="272"/>
      <c r="C969" s="332" t="s">
        <v>1223</v>
      </c>
      <c r="D969" s="333"/>
      <c r="E969" s="273">
        <v>4.0734000000000004</v>
      </c>
      <c r="F969" s="274"/>
      <c r="G969" s="275"/>
      <c r="H969" s="276"/>
      <c r="I969" s="270"/>
      <c r="J969" s="277"/>
      <c r="K969" s="270"/>
      <c r="M969" s="271" t="s">
        <v>1223</v>
      </c>
      <c r="O969" s="260"/>
    </row>
    <row r="970" spans="1:80" x14ac:dyDescent="0.2">
      <c r="A970" s="261">
        <v>247</v>
      </c>
      <c r="B970" s="262" t="s">
        <v>1224</v>
      </c>
      <c r="C970" s="263" t="s">
        <v>1225</v>
      </c>
      <c r="D970" s="264" t="s">
        <v>379</v>
      </c>
      <c r="E970" s="265">
        <v>92</v>
      </c>
      <c r="F970" s="265">
        <v>1551</v>
      </c>
      <c r="G970" s="266">
        <f>E970*F970</f>
        <v>142692</v>
      </c>
      <c r="H970" s="267">
        <v>0</v>
      </c>
      <c r="I970" s="268">
        <f>E970*H970</f>
        <v>0</v>
      </c>
      <c r="J970" s="267">
        <v>-5.5999999999999995E-4</v>
      </c>
      <c r="K970" s="268">
        <f>E970*J970</f>
        <v>-5.1519999999999996E-2</v>
      </c>
      <c r="O970" s="260">
        <v>2</v>
      </c>
      <c r="AA970" s="233">
        <v>1</v>
      </c>
      <c r="AB970" s="233">
        <v>1</v>
      </c>
      <c r="AC970" s="233">
        <v>1</v>
      </c>
      <c r="AZ970" s="233">
        <v>1</v>
      </c>
      <c r="BA970" s="233">
        <f>IF(AZ970=1,G970,0)</f>
        <v>142692</v>
      </c>
      <c r="BB970" s="233">
        <f>IF(AZ970=2,G970,0)</f>
        <v>0</v>
      </c>
      <c r="BC970" s="233">
        <f>IF(AZ970=3,G970,0)</f>
        <v>0</v>
      </c>
      <c r="BD970" s="233">
        <f>IF(AZ970=4,G970,0)</f>
        <v>0</v>
      </c>
      <c r="BE970" s="233">
        <f>IF(AZ970=5,G970,0)</f>
        <v>0</v>
      </c>
      <c r="CA970" s="260">
        <v>1</v>
      </c>
      <c r="CB970" s="260">
        <v>1</v>
      </c>
    </row>
    <row r="971" spans="1:80" x14ac:dyDescent="0.2">
      <c r="A971" s="269"/>
      <c r="B971" s="272"/>
      <c r="C971" s="332" t="s">
        <v>1226</v>
      </c>
      <c r="D971" s="333"/>
      <c r="E971" s="273">
        <v>0</v>
      </c>
      <c r="F971" s="274"/>
      <c r="G971" s="275"/>
      <c r="H971" s="276"/>
      <c r="I971" s="270"/>
      <c r="J971" s="277"/>
      <c r="K971" s="270"/>
      <c r="M971" s="271" t="s">
        <v>1226</v>
      </c>
      <c r="O971" s="260"/>
    </row>
    <row r="972" spans="1:80" x14ac:dyDescent="0.2">
      <c r="A972" s="269"/>
      <c r="B972" s="272"/>
      <c r="C972" s="332" t="s">
        <v>1227</v>
      </c>
      <c r="D972" s="333"/>
      <c r="E972" s="273">
        <v>92</v>
      </c>
      <c r="F972" s="274"/>
      <c r="G972" s="275"/>
      <c r="H972" s="276"/>
      <c r="I972" s="270"/>
      <c r="J972" s="277"/>
      <c r="K972" s="270"/>
      <c r="M972" s="271" t="s">
        <v>1227</v>
      </c>
      <c r="O972" s="260"/>
    </row>
    <row r="973" spans="1:80" x14ac:dyDescent="0.2">
      <c r="A973" s="261">
        <v>248</v>
      </c>
      <c r="B973" s="262" t="s">
        <v>1228</v>
      </c>
      <c r="C973" s="263" t="s">
        <v>1229</v>
      </c>
      <c r="D973" s="264" t="s">
        <v>379</v>
      </c>
      <c r="E973" s="265">
        <v>7.15</v>
      </c>
      <c r="F973" s="265">
        <v>2531</v>
      </c>
      <c r="G973" s="266">
        <f>E973*F973</f>
        <v>18096.650000000001</v>
      </c>
      <c r="H973" s="267">
        <v>0</v>
      </c>
      <c r="I973" s="268">
        <f>E973*H973</f>
        <v>0</v>
      </c>
      <c r="J973" s="267">
        <v>-2.14E-3</v>
      </c>
      <c r="K973" s="268">
        <f>E973*J973</f>
        <v>-1.5301E-2</v>
      </c>
      <c r="O973" s="260">
        <v>2</v>
      </c>
      <c r="AA973" s="233">
        <v>1</v>
      </c>
      <c r="AB973" s="233">
        <v>1</v>
      </c>
      <c r="AC973" s="233">
        <v>1</v>
      </c>
      <c r="AZ973" s="233">
        <v>1</v>
      </c>
      <c r="BA973" s="233">
        <f>IF(AZ973=1,G973,0)</f>
        <v>18096.650000000001</v>
      </c>
      <c r="BB973" s="233">
        <f>IF(AZ973=2,G973,0)</f>
        <v>0</v>
      </c>
      <c r="BC973" s="233">
        <f>IF(AZ973=3,G973,0)</f>
        <v>0</v>
      </c>
      <c r="BD973" s="233">
        <f>IF(AZ973=4,G973,0)</f>
        <v>0</v>
      </c>
      <c r="BE973" s="233">
        <f>IF(AZ973=5,G973,0)</f>
        <v>0</v>
      </c>
      <c r="CA973" s="260">
        <v>1</v>
      </c>
      <c r="CB973" s="260">
        <v>1</v>
      </c>
    </row>
    <row r="974" spans="1:80" x14ac:dyDescent="0.2">
      <c r="A974" s="269"/>
      <c r="B974" s="272"/>
      <c r="C974" s="332" t="s">
        <v>1230</v>
      </c>
      <c r="D974" s="333"/>
      <c r="E974" s="273">
        <v>0</v>
      </c>
      <c r="F974" s="274"/>
      <c r="G974" s="275"/>
      <c r="H974" s="276"/>
      <c r="I974" s="270"/>
      <c r="J974" s="277"/>
      <c r="K974" s="270"/>
      <c r="M974" s="271" t="s">
        <v>1230</v>
      </c>
      <c r="O974" s="260"/>
    </row>
    <row r="975" spans="1:80" x14ac:dyDescent="0.2">
      <c r="A975" s="269"/>
      <c r="B975" s="272"/>
      <c r="C975" s="332" t="s">
        <v>1046</v>
      </c>
      <c r="D975" s="333"/>
      <c r="E975" s="273">
        <v>1.05</v>
      </c>
      <c r="F975" s="274"/>
      <c r="G975" s="275"/>
      <c r="H975" s="276"/>
      <c r="I975" s="270"/>
      <c r="J975" s="277"/>
      <c r="K975" s="270"/>
      <c r="M975" s="271" t="s">
        <v>1046</v>
      </c>
      <c r="O975" s="260"/>
    </row>
    <row r="976" spans="1:80" x14ac:dyDescent="0.2">
      <c r="A976" s="269"/>
      <c r="B976" s="272"/>
      <c r="C976" s="332" t="s">
        <v>1231</v>
      </c>
      <c r="D976" s="333"/>
      <c r="E976" s="273">
        <v>0</v>
      </c>
      <c r="F976" s="274"/>
      <c r="G976" s="275"/>
      <c r="H976" s="276"/>
      <c r="I976" s="270"/>
      <c r="J976" s="277"/>
      <c r="K976" s="270"/>
      <c r="M976" s="271" t="s">
        <v>1231</v>
      </c>
      <c r="O976" s="260"/>
    </row>
    <row r="977" spans="1:80" x14ac:dyDescent="0.2">
      <c r="A977" s="269"/>
      <c r="B977" s="272"/>
      <c r="C977" s="332" t="s">
        <v>1232</v>
      </c>
      <c r="D977" s="333"/>
      <c r="E977" s="273">
        <v>6.1</v>
      </c>
      <c r="F977" s="274"/>
      <c r="G977" s="275"/>
      <c r="H977" s="276"/>
      <c r="I977" s="270"/>
      <c r="J977" s="277"/>
      <c r="K977" s="270"/>
      <c r="M977" s="271" t="s">
        <v>1232</v>
      </c>
      <c r="O977" s="260"/>
    </row>
    <row r="978" spans="1:80" x14ac:dyDescent="0.2">
      <c r="A978" s="261">
        <v>249</v>
      </c>
      <c r="B978" s="262" t="s">
        <v>1233</v>
      </c>
      <c r="C978" s="263" t="s">
        <v>1234</v>
      </c>
      <c r="D978" s="264" t="s">
        <v>379</v>
      </c>
      <c r="E978" s="265">
        <v>92</v>
      </c>
      <c r="F978" s="265">
        <v>243</v>
      </c>
      <c r="G978" s="266">
        <f>E978*F978</f>
        <v>22356</v>
      </c>
      <c r="H978" s="267">
        <v>0</v>
      </c>
      <c r="I978" s="268">
        <f>E978*H978</f>
        <v>0</v>
      </c>
      <c r="J978" s="267">
        <v>0</v>
      </c>
      <c r="K978" s="268">
        <f>E978*J978</f>
        <v>0</v>
      </c>
      <c r="O978" s="260">
        <v>2</v>
      </c>
      <c r="AA978" s="233">
        <v>1</v>
      </c>
      <c r="AB978" s="233">
        <v>1</v>
      </c>
      <c r="AC978" s="233">
        <v>1</v>
      </c>
      <c r="AZ978" s="233">
        <v>1</v>
      </c>
      <c r="BA978" s="233">
        <f>IF(AZ978=1,G978,0)</f>
        <v>22356</v>
      </c>
      <c r="BB978" s="233">
        <f>IF(AZ978=2,G978,0)</f>
        <v>0</v>
      </c>
      <c r="BC978" s="233">
        <f>IF(AZ978=3,G978,0)</f>
        <v>0</v>
      </c>
      <c r="BD978" s="233">
        <f>IF(AZ978=4,G978,0)</f>
        <v>0</v>
      </c>
      <c r="BE978" s="233">
        <f>IF(AZ978=5,G978,0)</f>
        <v>0</v>
      </c>
      <c r="CA978" s="260">
        <v>1</v>
      </c>
      <c r="CB978" s="260">
        <v>1</v>
      </c>
    </row>
    <row r="979" spans="1:80" x14ac:dyDescent="0.2">
      <c r="A979" s="261">
        <v>250</v>
      </c>
      <c r="B979" s="262" t="s">
        <v>1235</v>
      </c>
      <c r="C979" s="263" t="s">
        <v>1236</v>
      </c>
      <c r="D979" s="264" t="s">
        <v>322</v>
      </c>
      <c r="E979" s="265">
        <v>2</v>
      </c>
      <c r="F979" s="265">
        <v>524</v>
      </c>
      <c r="G979" s="266">
        <f>E979*F979</f>
        <v>1048</v>
      </c>
      <c r="H979" s="267">
        <v>1.33E-3</v>
      </c>
      <c r="I979" s="268">
        <f>E979*H979</f>
        <v>2.66E-3</v>
      </c>
      <c r="J979" s="267">
        <v>-0.26200000000000001</v>
      </c>
      <c r="K979" s="268">
        <f>E979*J979</f>
        <v>-0.52400000000000002</v>
      </c>
      <c r="O979" s="260">
        <v>2</v>
      </c>
      <c r="AA979" s="233">
        <v>1</v>
      </c>
      <c r="AB979" s="233">
        <v>1</v>
      </c>
      <c r="AC979" s="233">
        <v>1</v>
      </c>
      <c r="AZ979" s="233">
        <v>1</v>
      </c>
      <c r="BA979" s="233">
        <f>IF(AZ979=1,G979,0)</f>
        <v>1048</v>
      </c>
      <c r="BB979" s="233">
        <f>IF(AZ979=2,G979,0)</f>
        <v>0</v>
      </c>
      <c r="BC979" s="233">
        <f>IF(AZ979=3,G979,0)</f>
        <v>0</v>
      </c>
      <c r="BD979" s="233">
        <f>IF(AZ979=4,G979,0)</f>
        <v>0</v>
      </c>
      <c r="BE979" s="233">
        <f>IF(AZ979=5,G979,0)</f>
        <v>0</v>
      </c>
      <c r="CA979" s="260">
        <v>1</v>
      </c>
      <c r="CB979" s="260">
        <v>1</v>
      </c>
    </row>
    <row r="980" spans="1:80" x14ac:dyDescent="0.2">
      <c r="A980" s="269"/>
      <c r="B980" s="272"/>
      <c r="C980" s="332" t="s">
        <v>1237</v>
      </c>
      <c r="D980" s="333"/>
      <c r="E980" s="273">
        <v>0</v>
      </c>
      <c r="F980" s="274"/>
      <c r="G980" s="275"/>
      <c r="H980" s="276"/>
      <c r="I980" s="270"/>
      <c r="J980" s="277"/>
      <c r="K980" s="270"/>
      <c r="M980" s="271" t="s">
        <v>1237</v>
      </c>
      <c r="O980" s="260"/>
    </row>
    <row r="981" spans="1:80" x14ac:dyDescent="0.2">
      <c r="A981" s="269"/>
      <c r="B981" s="272"/>
      <c r="C981" s="332" t="s">
        <v>273</v>
      </c>
      <c r="D981" s="333"/>
      <c r="E981" s="273">
        <v>2</v>
      </c>
      <c r="F981" s="274"/>
      <c r="G981" s="275"/>
      <c r="H981" s="276"/>
      <c r="I981" s="270"/>
      <c r="J981" s="277"/>
      <c r="K981" s="270"/>
      <c r="M981" s="271">
        <v>2</v>
      </c>
      <c r="O981" s="260"/>
    </row>
    <row r="982" spans="1:80" x14ac:dyDescent="0.2">
      <c r="A982" s="261">
        <v>251</v>
      </c>
      <c r="B982" s="262" t="s">
        <v>1238</v>
      </c>
      <c r="C982" s="263" t="s">
        <v>1239</v>
      </c>
      <c r="D982" s="264" t="s">
        <v>322</v>
      </c>
      <c r="E982" s="265">
        <v>1</v>
      </c>
      <c r="F982" s="265">
        <v>698</v>
      </c>
      <c r="G982" s="266">
        <f>E982*F982</f>
        <v>698</v>
      </c>
      <c r="H982" s="267">
        <v>1.33E-3</v>
      </c>
      <c r="I982" s="268">
        <f>E982*H982</f>
        <v>1.33E-3</v>
      </c>
      <c r="J982" s="267">
        <v>-0.34899999999999998</v>
      </c>
      <c r="K982" s="268">
        <f>E982*J982</f>
        <v>-0.34899999999999998</v>
      </c>
      <c r="O982" s="260">
        <v>2</v>
      </c>
      <c r="AA982" s="233">
        <v>1</v>
      </c>
      <c r="AB982" s="233">
        <v>1</v>
      </c>
      <c r="AC982" s="233">
        <v>1</v>
      </c>
      <c r="AZ982" s="233">
        <v>1</v>
      </c>
      <c r="BA982" s="233">
        <f>IF(AZ982=1,G982,0)</f>
        <v>698</v>
      </c>
      <c r="BB982" s="233">
        <f>IF(AZ982=2,G982,0)</f>
        <v>0</v>
      </c>
      <c r="BC982" s="233">
        <f>IF(AZ982=3,G982,0)</f>
        <v>0</v>
      </c>
      <c r="BD982" s="233">
        <f>IF(AZ982=4,G982,0)</f>
        <v>0</v>
      </c>
      <c r="BE982" s="233">
        <f>IF(AZ982=5,G982,0)</f>
        <v>0</v>
      </c>
      <c r="CA982" s="260">
        <v>1</v>
      </c>
      <c r="CB982" s="260">
        <v>1</v>
      </c>
    </row>
    <row r="983" spans="1:80" x14ac:dyDescent="0.2">
      <c r="A983" s="269"/>
      <c r="B983" s="272"/>
      <c r="C983" s="332" t="s">
        <v>1240</v>
      </c>
      <c r="D983" s="333"/>
      <c r="E983" s="273">
        <v>0</v>
      </c>
      <c r="F983" s="274"/>
      <c r="G983" s="275"/>
      <c r="H983" s="276"/>
      <c r="I983" s="270"/>
      <c r="J983" s="277"/>
      <c r="K983" s="270"/>
      <c r="M983" s="271" t="s">
        <v>1240</v>
      </c>
      <c r="O983" s="260"/>
    </row>
    <row r="984" spans="1:80" x14ac:dyDescent="0.2">
      <c r="A984" s="269"/>
      <c r="B984" s="272"/>
      <c r="C984" s="332" t="s">
        <v>98</v>
      </c>
      <c r="D984" s="333"/>
      <c r="E984" s="273">
        <v>1</v>
      </c>
      <c r="F984" s="274"/>
      <c r="G984" s="275"/>
      <c r="H984" s="276"/>
      <c r="I984" s="270"/>
      <c r="J984" s="277"/>
      <c r="K984" s="270"/>
      <c r="M984" s="271">
        <v>1</v>
      </c>
      <c r="O984" s="260"/>
    </row>
    <row r="985" spans="1:80" x14ac:dyDescent="0.2">
      <c r="A985" s="261">
        <v>252</v>
      </c>
      <c r="B985" s="262" t="s">
        <v>1241</v>
      </c>
      <c r="C985" s="263" t="s">
        <v>1242</v>
      </c>
      <c r="D985" s="264" t="s">
        <v>322</v>
      </c>
      <c r="E985" s="265">
        <v>1</v>
      </c>
      <c r="F985" s="265">
        <v>1009</v>
      </c>
      <c r="G985" s="266">
        <f>E985*F985</f>
        <v>1009</v>
      </c>
      <c r="H985" s="267">
        <v>1.33E-3</v>
      </c>
      <c r="I985" s="268">
        <f>E985*H985</f>
        <v>1.33E-3</v>
      </c>
      <c r="J985" s="267">
        <v>-0.52300000000000002</v>
      </c>
      <c r="K985" s="268">
        <f>E985*J985</f>
        <v>-0.52300000000000002</v>
      </c>
      <c r="O985" s="260">
        <v>2</v>
      </c>
      <c r="AA985" s="233">
        <v>1</v>
      </c>
      <c r="AB985" s="233">
        <v>1</v>
      </c>
      <c r="AC985" s="233">
        <v>1</v>
      </c>
      <c r="AZ985" s="233">
        <v>1</v>
      </c>
      <c r="BA985" s="233">
        <f>IF(AZ985=1,G985,0)</f>
        <v>1009</v>
      </c>
      <c r="BB985" s="233">
        <f>IF(AZ985=2,G985,0)</f>
        <v>0</v>
      </c>
      <c r="BC985" s="233">
        <f>IF(AZ985=3,G985,0)</f>
        <v>0</v>
      </c>
      <c r="BD985" s="233">
        <f>IF(AZ985=4,G985,0)</f>
        <v>0</v>
      </c>
      <c r="BE985" s="233">
        <f>IF(AZ985=5,G985,0)</f>
        <v>0</v>
      </c>
      <c r="CA985" s="260">
        <v>1</v>
      </c>
      <c r="CB985" s="260">
        <v>1</v>
      </c>
    </row>
    <row r="986" spans="1:80" x14ac:dyDescent="0.2">
      <c r="A986" s="269"/>
      <c r="B986" s="272"/>
      <c r="C986" s="332" t="s">
        <v>1243</v>
      </c>
      <c r="D986" s="333"/>
      <c r="E986" s="273">
        <v>0</v>
      </c>
      <c r="F986" s="274"/>
      <c r="G986" s="275"/>
      <c r="H986" s="276"/>
      <c r="I986" s="270"/>
      <c r="J986" s="277"/>
      <c r="K986" s="270"/>
      <c r="M986" s="271" t="s">
        <v>1243</v>
      </c>
      <c r="O986" s="260"/>
    </row>
    <row r="987" spans="1:80" x14ac:dyDescent="0.2">
      <c r="A987" s="269"/>
      <c r="B987" s="272"/>
      <c r="C987" s="332" t="s">
        <v>98</v>
      </c>
      <c r="D987" s="333"/>
      <c r="E987" s="273">
        <v>1</v>
      </c>
      <c r="F987" s="274"/>
      <c r="G987" s="275"/>
      <c r="H987" s="276"/>
      <c r="I987" s="270"/>
      <c r="J987" s="277"/>
      <c r="K987" s="270"/>
      <c r="M987" s="271">
        <v>1</v>
      </c>
      <c r="O987" s="260"/>
    </row>
    <row r="988" spans="1:80" x14ac:dyDescent="0.2">
      <c r="A988" s="261">
        <v>253</v>
      </c>
      <c r="B988" s="262" t="s">
        <v>1244</v>
      </c>
      <c r="C988" s="263" t="s">
        <v>1245</v>
      </c>
      <c r="D988" s="264" t="s">
        <v>322</v>
      </c>
      <c r="E988" s="265">
        <v>1</v>
      </c>
      <c r="F988" s="265">
        <v>877</v>
      </c>
      <c r="G988" s="266">
        <f>E988*F988</f>
        <v>877</v>
      </c>
      <c r="H988" s="267">
        <v>1.33E-3</v>
      </c>
      <c r="I988" s="268">
        <f>E988*H988</f>
        <v>1.33E-3</v>
      </c>
      <c r="J988" s="267">
        <v>-0.30399999999999999</v>
      </c>
      <c r="K988" s="268">
        <f>E988*J988</f>
        <v>-0.30399999999999999</v>
      </c>
      <c r="O988" s="260">
        <v>2</v>
      </c>
      <c r="AA988" s="233">
        <v>1</v>
      </c>
      <c r="AB988" s="233">
        <v>1</v>
      </c>
      <c r="AC988" s="233">
        <v>1</v>
      </c>
      <c r="AZ988" s="233">
        <v>1</v>
      </c>
      <c r="BA988" s="233">
        <f>IF(AZ988=1,G988,0)</f>
        <v>877</v>
      </c>
      <c r="BB988" s="233">
        <f>IF(AZ988=2,G988,0)</f>
        <v>0</v>
      </c>
      <c r="BC988" s="233">
        <f>IF(AZ988=3,G988,0)</f>
        <v>0</v>
      </c>
      <c r="BD988" s="233">
        <f>IF(AZ988=4,G988,0)</f>
        <v>0</v>
      </c>
      <c r="BE988" s="233">
        <f>IF(AZ988=5,G988,0)</f>
        <v>0</v>
      </c>
      <c r="CA988" s="260">
        <v>1</v>
      </c>
      <c r="CB988" s="260">
        <v>1</v>
      </c>
    </row>
    <row r="989" spans="1:80" x14ac:dyDescent="0.2">
      <c r="A989" s="269"/>
      <c r="B989" s="272"/>
      <c r="C989" s="332" t="s">
        <v>1246</v>
      </c>
      <c r="D989" s="333"/>
      <c r="E989" s="273">
        <v>0</v>
      </c>
      <c r="F989" s="274"/>
      <c r="G989" s="275"/>
      <c r="H989" s="276"/>
      <c r="I989" s="270"/>
      <c r="J989" s="277"/>
      <c r="K989" s="270"/>
      <c r="M989" s="271" t="s">
        <v>1246</v>
      </c>
      <c r="O989" s="260"/>
    </row>
    <row r="990" spans="1:80" x14ac:dyDescent="0.2">
      <c r="A990" s="269"/>
      <c r="B990" s="272"/>
      <c r="C990" s="332" t="s">
        <v>98</v>
      </c>
      <c r="D990" s="333"/>
      <c r="E990" s="273">
        <v>1</v>
      </c>
      <c r="F990" s="274"/>
      <c r="G990" s="275"/>
      <c r="H990" s="276"/>
      <c r="I990" s="270"/>
      <c r="J990" s="277"/>
      <c r="K990" s="270"/>
      <c r="M990" s="271">
        <v>1</v>
      </c>
      <c r="O990" s="260"/>
    </row>
    <row r="991" spans="1:80" x14ac:dyDescent="0.2">
      <c r="A991" s="261">
        <v>254</v>
      </c>
      <c r="B991" s="262" t="s">
        <v>1247</v>
      </c>
      <c r="C991" s="263" t="s">
        <v>1248</v>
      </c>
      <c r="D991" s="264" t="s">
        <v>155</v>
      </c>
      <c r="E991" s="265">
        <v>3.8744999999999998</v>
      </c>
      <c r="F991" s="265">
        <v>3145</v>
      </c>
      <c r="G991" s="266">
        <f>E991*F991</f>
        <v>12185.3025</v>
      </c>
      <c r="H991" s="267">
        <v>1.33E-3</v>
      </c>
      <c r="I991" s="268">
        <f>E991*H991</f>
        <v>5.153085E-3</v>
      </c>
      <c r="J991" s="267">
        <v>-2</v>
      </c>
      <c r="K991" s="268">
        <f>E991*J991</f>
        <v>-7.7489999999999997</v>
      </c>
      <c r="O991" s="260">
        <v>2</v>
      </c>
      <c r="AA991" s="233">
        <v>1</v>
      </c>
      <c r="AB991" s="233">
        <v>1</v>
      </c>
      <c r="AC991" s="233">
        <v>1</v>
      </c>
      <c r="AZ991" s="233">
        <v>1</v>
      </c>
      <c r="BA991" s="233">
        <f>IF(AZ991=1,G991,0)</f>
        <v>12185.3025</v>
      </c>
      <c r="BB991" s="233">
        <f>IF(AZ991=2,G991,0)</f>
        <v>0</v>
      </c>
      <c r="BC991" s="233">
        <f>IF(AZ991=3,G991,0)</f>
        <v>0</v>
      </c>
      <c r="BD991" s="233">
        <f>IF(AZ991=4,G991,0)</f>
        <v>0</v>
      </c>
      <c r="BE991" s="233">
        <f>IF(AZ991=5,G991,0)</f>
        <v>0</v>
      </c>
      <c r="CA991" s="260">
        <v>1</v>
      </c>
      <c r="CB991" s="260">
        <v>1</v>
      </c>
    </row>
    <row r="992" spans="1:80" x14ac:dyDescent="0.2">
      <c r="A992" s="269"/>
      <c r="B992" s="272"/>
      <c r="C992" s="332" t="s">
        <v>1249</v>
      </c>
      <c r="D992" s="333"/>
      <c r="E992" s="273">
        <v>0</v>
      </c>
      <c r="F992" s="274"/>
      <c r="G992" s="275"/>
      <c r="H992" s="276"/>
      <c r="I992" s="270"/>
      <c r="J992" s="277"/>
      <c r="K992" s="270"/>
      <c r="M992" s="271" t="s">
        <v>1249</v>
      </c>
      <c r="O992" s="260"/>
    </row>
    <row r="993" spans="1:80" x14ac:dyDescent="0.2">
      <c r="A993" s="269"/>
      <c r="B993" s="272"/>
      <c r="C993" s="332" t="s">
        <v>1250</v>
      </c>
      <c r="D993" s="333"/>
      <c r="E993" s="273">
        <v>3.8744999999999998</v>
      </c>
      <c r="F993" s="274"/>
      <c r="G993" s="275"/>
      <c r="H993" s="276"/>
      <c r="I993" s="270"/>
      <c r="J993" s="277"/>
      <c r="K993" s="270"/>
      <c r="M993" s="271" t="s">
        <v>1250</v>
      </c>
      <c r="O993" s="260"/>
    </row>
    <row r="994" spans="1:80" x14ac:dyDescent="0.2">
      <c r="A994" s="261">
        <v>255</v>
      </c>
      <c r="B994" s="262" t="s">
        <v>1251</v>
      </c>
      <c r="C994" s="263" t="s">
        <v>1252</v>
      </c>
      <c r="D994" s="264" t="s">
        <v>155</v>
      </c>
      <c r="E994" s="265">
        <v>3.7440000000000002</v>
      </c>
      <c r="F994" s="265">
        <v>2063</v>
      </c>
      <c r="G994" s="266">
        <f>E994*F994</f>
        <v>7723.8720000000003</v>
      </c>
      <c r="H994" s="267">
        <v>1.33E-3</v>
      </c>
      <c r="I994" s="268">
        <f>E994*H994</f>
        <v>4.9795200000000003E-3</v>
      </c>
      <c r="J994" s="267">
        <v>-2</v>
      </c>
      <c r="K994" s="268">
        <f>E994*J994</f>
        <v>-7.4880000000000004</v>
      </c>
      <c r="O994" s="260">
        <v>2</v>
      </c>
      <c r="AA994" s="233">
        <v>1</v>
      </c>
      <c r="AB994" s="233">
        <v>1</v>
      </c>
      <c r="AC994" s="233">
        <v>1</v>
      </c>
      <c r="AZ994" s="233">
        <v>1</v>
      </c>
      <c r="BA994" s="233">
        <f>IF(AZ994=1,G994,0)</f>
        <v>7723.8720000000003</v>
      </c>
      <c r="BB994" s="233">
        <f>IF(AZ994=2,G994,0)</f>
        <v>0</v>
      </c>
      <c r="BC994" s="233">
        <f>IF(AZ994=3,G994,0)</f>
        <v>0</v>
      </c>
      <c r="BD994" s="233">
        <f>IF(AZ994=4,G994,0)</f>
        <v>0</v>
      </c>
      <c r="BE994" s="233">
        <f>IF(AZ994=5,G994,0)</f>
        <v>0</v>
      </c>
      <c r="CA994" s="260">
        <v>1</v>
      </c>
      <c r="CB994" s="260">
        <v>1</v>
      </c>
    </row>
    <row r="995" spans="1:80" x14ac:dyDescent="0.2">
      <c r="A995" s="269"/>
      <c r="B995" s="272"/>
      <c r="C995" s="332" t="s">
        <v>1249</v>
      </c>
      <c r="D995" s="333"/>
      <c r="E995" s="273">
        <v>0</v>
      </c>
      <c r="F995" s="274"/>
      <c r="G995" s="275"/>
      <c r="H995" s="276"/>
      <c r="I995" s="270"/>
      <c r="J995" s="277"/>
      <c r="K995" s="270"/>
      <c r="M995" s="271" t="s">
        <v>1249</v>
      </c>
      <c r="O995" s="260"/>
    </row>
    <row r="996" spans="1:80" x14ac:dyDescent="0.2">
      <c r="A996" s="269"/>
      <c r="B996" s="272"/>
      <c r="C996" s="332" t="s">
        <v>1253</v>
      </c>
      <c r="D996" s="333"/>
      <c r="E996" s="273">
        <v>3.7440000000000002</v>
      </c>
      <c r="F996" s="274"/>
      <c r="G996" s="275"/>
      <c r="H996" s="276"/>
      <c r="I996" s="270"/>
      <c r="J996" s="277"/>
      <c r="K996" s="270"/>
      <c r="M996" s="271" t="s">
        <v>1253</v>
      </c>
      <c r="O996" s="260"/>
    </row>
    <row r="997" spans="1:80" x14ac:dyDescent="0.2">
      <c r="A997" s="261">
        <v>256</v>
      </c>
      <c r="B997" s="262" t="s">
        <v>1254</v>
      </c>
      <c r="C997" s="263" t="s">
        <v>1255</v>
      </c>
      <c r="D997" s="264" t="s">
        <v>155</v>
      </c>
      <c r="E997" s="265">
        <v>13.6472</v>
      </c>
      <c r="F997" s="265">
        <v>2237</v>
      </c>
      <c r="G997" s="266">
        <f>E997*F997</f>
        <v>30528.786400000001</v>
      </c>
      <c r="H997" s="267">
        <v>1.33E-3</v>
      </c>
      <c r="I997" s="268">
        <f>E997*H997</f>
        <v>1.8150776E-2</v>
      </c>
      <c r="J997" s="267">
        <v>-2</v>
      </c>
      <c r="K997" s="268">
        <f>E997*J997</f>
        <v>-27.2944</v>
      </c>
      <c r="O997" s="260">
        <v>2</v>
      </c>
      <c r="AA997" s="233">
        <v>1</v>
      </c>
      <c r="AB997" s="233">
        <v>1</v>
      </c>
      <c r="AC997" s="233">
        <v>1</v>
      </c>
      <c r="AZ997" s="233">
        <v>1</v>
      </c>
      <c r="BA997" s="233">
        <f>IF(AZ997=1,G997,0)</f>
        <v>30528.786400000001</v>
      </c>
      <c r="BB997" s="233">
        <f>IF(AZ997=2,G997,0)</f>
        <v>0</v>
      </c>
      <c r="BC997" s="233">
        <f>IF(AZ997=3,G997,0)</f>
        <v>0</v>
      </c>
      <c r="BD997" s="233">
        <f>IF(AZ997=4,G997,0)</f>
        <v>0</v>
      </c>
      <c r="BE997" s="233">
        <f>IF(AZ997=5,G997,0)</f>
        <v>0</v>
      </c>
      <c r="CA997" s="260">
        <v>1</v>
      </c>
      <c r="CB997" s="260">
        <v>1</v>
      </c>
    </row>
    <row r="998" spans="1:80" x14ac:dyDescent="0.2">
      <c r="A998" s="269"/>
      <c r="B998" s="272"/>
      <c r="C998" s="332" t="s">
        <v>1256</v>
      </c>
      <c r="D998" s="333"/>
      <c r="E998" s="273">
        <v>0</v>
      </c>
      <c r="F998" s="274"/>
      <c r="G998" s="275"/>
      <c r="H998" s="276"/>
      <c r="I998" s="270"/>
      <c r="J998" s="277"/>
      <c r="K998" s="270"/>
      <c r="M998" s="271" t="s">
        <v>1256</v>
      </c>
      <c r="O998" s="260"/>
    </row>
    <row r="999" spans="1:80" ht="22.5" x14ac:dyDescent="0.2">
      <c r="A999" s="269"/>
      <c r="B999" s="272"/>
      <c r="C999" s="332" t="s">
        <v>1257</v>
      </c>
      <c r="D999" s="333"/>
      <c r="E999" s="273">
        <v>12.1272</v>
      </c>
      <c r="F999" s="274"/>
      <c r="G999" s="275"/>
      <c r="H999" s="276"/>
      <c r="I999" s="270"/>
      <c r="J999" s="277"/>
      <c r="K999" s="270"/>
      <c r="M999" s="271" t="s">
        <v>1257</v>
      </c>
      <c r="O999" s="260"/>
    </row>
    <row r="1000" spans="1:80" x14ac:dyDescent="0.2">
      <c r="A1000" s="269"/>
      <c r="B1000" s="272"/>
      <c r="C1000" s="332" t="s">
        <v>1258</v>
      </c>
      <c r="D1000" s="333"/>
      <c r="E1000" s="273">
        <v>1.52</v>
      </c>
      <c r="F1000" s="274"/>
      <c r="G1000" s="275"/>
      <c r="H1000" s="276"/>
      <c r="I1000" s="270"/>
      <c r="J1000" s="277"/>
      <c r="K1000" s="270"/>
      <c r="M1000" s="271" t="s">
        <v>1258</v>
      </c>
      <c r="O1000" s="260"/>
    </row>
    <row r="1001" spans="1:80" x14ac:dyDescent="0.2">
      <c r="A1001" s="261">
        <v>257</v>
      </c>
      <c r="B1001" s="262" t="s">
        <v>1259</v>
      </c>
      <c r="C1001" s="263" t="s">
        <v>1260</v>
      </c>
      <c r="D1001" s="264" t="s">
        <v>155</v>
      </c>
      <c r="E1001" s="265">
        <v>0.88200000000000001</v>
      </c>
      <c r="F1001" s="265">
        <v>1210</v>
      </c>
      <c r="G1001" s="266">
        <f>E1001*F1001</f>
        <v>1067.22</v>
      </c>
      <c r="H1001" s="267">
        <v>1.82E-3</v>
      </c>
      <c r="I1001" s="268">
        <f>E1001*H1001</f>
        <v>1.60524E-3</v>
      </c>
      <c r="J1001" s="267">
        <v>-1.8</v>
      </c>
      <c r="K1001" s="268">
        <f>E1001*J1001</f>
        <v>-1.5876000000000001</v>
      </c>
      <c r="O1001" s="260">
        <v>2</v>
      </c>
      <c r="AA1001" s="233">
        <v>1</v>
      </c>
      <c r="AB1001" s="233">
        <v>1</v>
      </c>
      <c r="AC1001" s="233">
        <v>1</v>
      </c>
      <c r="AZ1001" s="233">
        <v>1</v>
      </c>
      <c r="BA1001" s="233">
        <f>IF(AZ1001=1,G1001,0)</f>
        <v>1067.22</v>
      </c>
      <c r="BB1001" s="233">
        <f>IF(AZ1001=2,G1001,0)</f>
        <v>0</v>
      </c>
      <c r="BC1001" s="233">
        <f>IF(AZ1001=3,G1001,0)</f>
        <v>0</v>
      </c>
      <c r="BD1001" s="233">
        <f>IF(AZ1001=4,G1001,0)</f>
        <v>0</v>
      </c>
      <c r="BE1001" s="233">
        <f>IF(AZ1001=5,G1001,0)</f>
        <v>0</v>
      </c>
      <c r="CA1001" s="260">
        <v>1</v>
      </c>
      <c r="CB1001" s="260">
        <v>1</v>
      </c>
    </row>
    <row r="1002" spans="1:80" x14ac:dyDescent="0.2">
      <c r="A1002" s="269"/>
      <c r="B1002" s="272"/>
      <c r="C1002" s="332" t="s">
        <v>1261</v>
      </c>
      <c r="D1002" s="333"/>
      <c r="E1002" s="273">
        <v>0</v>
      </c>
      <c r="F1002" s="274"/>
      <c r="G1002" s="275"/>
      <c r="H1002" s="276"/>
      <c r="I1002" s="270"/>
      <c r="J1002" s="277"/>
      <c r="K1002" s="270"/>
      <c r="M1002" s="271" t="s">
        <v>1261</v>
      </c>
      <c r="O1002" s="260"/>
    </row>
    <row r="1003" spans="1:80" x14ac:dyDescent="0.2">
      <c r="A1003" s="269"/>
      <c r="B1003" s="272"/>
      <c r="C1003" s="332" t="s">
        <v>1262</v>
      </c>
      <c r="D1003" s="333"/>
      <c r="E1003" s="273">
        <v>0.88200000000000001</v>
      </c>
      <c r="F1003" s="274"/>
      <c r="G1003" s="275"/>
      <c r="H1003" s="276"/>
      <c r="I1003" s="270"/>
      <c r="J1003" s="277"/>
      <c r="K1003" s="270"/>
      <c r="M1003" s="271" t="s">
        <v>1262</v>
      </c>
      <c r="O1003" s="260"/>
    </row>
    <row r="1004" spans="1:80" x14ac:dyDescent="0.2">
      <c r="A1004" s="261">
        <v>258</v>
      </c>
      <c r="B1004" s="262" t="s">
        <v>1263</v>
      </c>
      <c r="C1004" s="263" t="s">
        <v>1264</v>
      </c>
      <c r="D1004" s="264" t="s">
        <v>322</v>
      </c>
      <c r="E1004" s="265">
        <v>38</v>
      </c>
      <c r="F1004" s="265">
        <v>121</v>
      </c>
      <c r="G1004" s="266">
        <f>E1004*F1004</f>
        <v>4598</v>
      </c>
      <c r="H1004" s="267">
        <v>9.1E-4</v>
      </c>
      <c r="I1004" s="268">
        <f>E1004*H1004</f>
        <v>3.458E-2</v>
      </c>
      <c r="J1004" s="267">
        <v>-3.0000000000000001E-3</v>
      </c>
      <c r="K1004" s="268">
        <f>E1004*J1004</f>
        <v>-0.114</v>
      </c>
      <c r="O1004" s="260">
        <v>2</v>
      </c>
      <c r="AA1004" s="233">
        <v>1</v>
      </c>
      <c r="AB1004" s="233">
        <v>1</v>
      </c>
      <c r="AC1004" s="233">
        <v>1</v>
      </c>
      <c r="AZ1004" s="233">
        <v>1</v>
      </c>
      <c r="BA1004" s="233">
        <f>IF(AZ1004=1,G1004,0)</f>
        <v>4598</v>
      </c>
      <c r="BB1004" s="233">
        <f>IF(AZ1004=2,G1004,0)</f>
        <v>0</v>
      </c>
      <c r="BC1004" s="233">
        <f>IF(AZ1004=3,G1004,0)</f>
        <v>0</v>
      </c>
      <c r="BD1004" s="233">
        <f>IF(AZ1004=4,G1004,0)</f>
        <v>0</v>
      </c>
      <c r="BE1004" s="233">
        <f>IF(AZ1004=5,G1004,0)</f>
        <v>0</v>
      </c>
      <c r="CA1004" s="260">
        <v>1</v>
      </c>
      <c r="CB1004" s="260">
        <v>1</v>
      </c>
    </row>
    <row r="1005" spans="1:80" x14ac:dyDescent="0.2">
      <c r="A1005" s="261">
        <v>259</v>
      </c>
      <c r="B1005" s="262" t="s">
        <v>1265</v>
      </c>
      <c r="C1005" s="263" t="s">
        <v>1266</v>
      </c>
      <c r="D1005" s="264" t="s">
        <v>379</v>
      </c>
      <c r="E1005" s="265">
        <v>6.3</v>
      </c>
      <c r="F1005" s="265">
        <v>74</v>
      </c>
      <c r="G1005" s="266">
        <f>E1005*F1005</f>
        <v>466.2</v>
      </c>
      <c r="H1005" s="267">
        <v>0</v>
      </c>
      <c r="I1005" s="268">
        <f>E1005*H1005</f>
        <v>0</v>
      </c>
      <c r="J1005" s="267">
        <v>-7.0000000000000001E-3</v>
      </c>
      <c r="K1005" s="268">
        <f>E1005*J1005</f>
        <v>-4.41E-2</v>
      </c>
      <c r="O1005" s="260">
        <v>2</v>
      </c>
      <c r="AA1005" s="233">
        <v>1</v>
      </c>
      <c r="AB1005" s="233">
        <v>1</v>
      </c>
      <c r="AC1005" s="233">
        <v>1</v>
      </c>
      <c r="AZ1005" s="233">
        <v>1</v>
      </c>
      <c r="BA1005" s="233">
        <f>IF(AZ1005=1,G1005,0)</f>
        <v>466.2</v>
      </c>
      <c r="BB1005" s="233">
        <f>IF(AZ1005=2,G1005,0)</f>
        <v>0</v>
      </c>
      <c r="BC1005" s="233">
        <f>IF(AZ1005=3,G1005,0)</f>
        <v>0</v>
      </c>
      <c r="BD1005" s="233">
        <f>IF(AZ1005=4,G1005,0)</f>
        <v>0</v>
      </c>
      <c r="BE1005" s="233">
        <f>IF(AZ1005=5,G1005,0)</f>
        <v>0</v>
      </c>
      <c r="CA1005" s="260">
        <v>1</v>
      </c>
      <c r="CB1005" s="260">
        <v>1</v>
      </c>
    </row>
    <row r="1006" spans="1:80" x14ac:dyDescent="0.2">
      <c r="A1006" s="269"/>
      <c r="B1006" s="272"/>
      <c r="C1006" s="332" t="s">
        <v>470</v>
      </c>
      <c r="D1006" s="333"/>
      <c r="E1006" s="273">
        <v>0</v>
      </c>
      <c r="F1006" s="274"/>
      <c r="G1006" s="275"/>
      <c r="H1006" s="276"/>
      <c r="I1006" s="270"/>
      <c r="J1006" s="277"/>
      <c r="K1006" s="270"/>
      <c r="M1006" s="271" t="s">
        <v>470</v>
      </c>
      <c r="O1006" s="260"/>
    </row>
    <row r="1007" spans="1:80" x14ac:dyDescent="0.2">
      <c r="A1007" s="269"/>
      <c r="B1007" s="272"/>
      <c r="C1007" s="332" t="s">
        <v>1267</v>
      </c>
      <c r="D1007" s="333"/>
      <c r="E1007" s="273">
        <v>6.3</v>
      </c>
      <c r="F1007" s="274"/>
      <c r="G1007" s="275"/>
      <c r="H1007" s="276"/>
      <c r="I1007" s="270"/>
      <c r="J1007" s="277"/>
      <c r="K1007" s="270"/>
      <c r="M1007" s="271" t="s">
        <v>1267</v>
      </c>
      <c r="O1007" s="260"/>
    </row>
    <row r="1008" spans="1:80" x14ac:dyDescent="0.2">
      <c r="A1008" s="261">
        <v>260</v>
      </c>
      <c r="B1008" s="262" t="s">
        <v>1268</v>
      </c>
      <c r="C1008" s="263" t="s">
        <v>1269</v>
      </c>
      <c r="D1008" s="264" t="s">
        <v>379</v>
      </c>
      <c r="E1008" s="265">
        <v>49.8</v>
      </c>
      <c r="F1008" s="265">
        <v>120</v>
      </c>
      <c r="G1008" s="266">
        <f>E1008*F1008</f>
        <v>5976</v>
      </c>
      <c r="H1008" s="267">
        <v>0</v>
      </c>
      <c r="I1008" s="268">
        <f>E1008*H1008</f>
        <v>0</v>
      </c>
      <c r="J1008" s="267">
        <v>-8.9999999999999993E-3</v>
      </c>
      <c r="K1008" s="268">
        <f>E1008*J1008</f>
        <v>-0.44819999999999993</v>
      </c>
      <c r="O1008" s="260">
        <v>2</v>
      </c>
      <c r="AA1008" s="233">
        <v>1</v>
      </c>
      <c r="AB1008" s="233">
        <v>1</v>
      </c>
      <c r="AC1008" s="233">
        <v>1</v>
      </c>
      <c r="AZ1008" s="233">
        <v>1</v>
      </c>
      <c r="BA1008" s="233">
        <f>IF(AZ1008=1,G1008,0)</f>
        <v>5976</v>
      </c>
      <c r="BB1008" s="233">
        <f>IF(AZ1008=2,G1008,0)</f>
        <v>0</v>
      </c>
      <c r="BC1008" s="233">
        <f>IF(AZ1008=3,G1008,0)</f>
        <v>0</v>
      </c>
      <c r="BD1008" s="233">
        <f>IF(AZ1008=4,G1008,0)</f>
        <v>0</v>
      </c>
      <c r="BE1008" s="233">
        <f>IF(AZ1008=5,G1008,0)</f>
        <v>0</v>
      </c>
      <c r="CA1008" s="260">
        <v>1</v>
      </c>
      <c r="CB1008" s="260">
        <v>1</v>
      </c>
    </row>
    <row r="1009" spans="1:80" x14ac:dyDescent="0.2">
      <c r="A1009" s="269"/>
      <c r="B1009" s="272"/>
      <c r="C1009" s="332" t="s">
        <v>470</v>
      </c>
      <c r="D1009" s="333"/>
      <c r="E1009" s="273">
        <v>0</v>
      </c>
      <c r="F1009" s="274"/>
      <c r="G1009" s="275"/>
      <c r="H1009" s="276"/>
      <c r="I1009" s="270"/>
      <c r="J1009" s="277"/>
      <c r="K1009" s="270"/>
      <c r="M1009" s="271" t="s">
        <v>470</v>
      </c>
      <c r="O1009" s="260"/>
    </row>
    <row r="1010" spans="1:80" x14ac:dyDescent="0.2">
      <c r="A1010" s="269"/>
      <c r="B1010" s="272"/>
      <c r="C1010" s="332" t="s">
        <v>1270</v>
      </c>
      <c r="D1010" s="333"/>
      <c r="E1010" s="273">
        <v>37.799999999999997</v>
      </c>
      <c r="F1010" s="274"/>
      <c r="G1010" s="275"/>
      <c r="H1010" s="276"/>
      <c r="I1010" s="270"/>
      <c r="J1010" s="277"/>
      <c r="K1010" s="270"/>
      <c r="M1010" s="271" t="s">
        <v>1270</v>
      </c>
      <c r="O1010" s="260"/>
    </row>
    <row r="1011" spans="1:80" x14ac:dyDescent="0.2">
      <c r="A1011" s="269"/>
      <c r="B1011" s="272"/>
      <c r="C1011" s="332" t="s">
        <v>704</v>
      </c>
      <c r="D1011" s="333"/>
      <c r="E1011" s="273">
        <v>0</v>
      </c>
      <c r="F1011" s="274"/>
      <c r="G1011" s="275"/>
      <c r="H1011" s="276"/>
      <c r="I1011" s="270"/>
      <c r="J1011" s="277"/>
      <c r="K1011" s="270"/>
      <c r="M1011" s="271" t="s">
        <v>704</v>
      </c>
      <c r="O1011" s="260"/>
    </row>
    <row r="1012" spans="1:80" x14ac:dyDescent="0.2">
      <c r="A1012" s="269"/>
      <c r="B1012" s="272"/>
      <c r="C1012" s="332" t="s">
        <v>1271</v>
      </c>
      <c r="D1012" s="333"/>
      <c r="E1012" s="273">
        <v>12</v>
      </c>
      <c r="F1012" s="274"/>
      <c r="G1012" s="275"/>
      <c r="H1012" s="276"/>
      <c r="I1012" s="270"/>
      <c r="J1012" s="277"/>
      <c r="K1012" s="270"/>
      <c r="M1012" s="271" t="s">
        <v>1271</v>
      </c>
      <c r="O1012" s="260"/>
    </row>
    <row r="1013" spans="1:80" x14ac:dyDescent="0.2">
      <c r="A1013" s="261">
        <v>261</v>
      </c>
      <c r="B1013" s="262" t="s">
        <v>1272</v>
      </c>
      <c r="C1013" s="263" t="s">
        <v>1273</v>
      </c>
      <c r="D1013" s="264" t="s">
        <v>379</v>
      </c>
      <c r="E1013" s="265">
        <v>3.15</v>
      </c>
      <c r="F1013" s="265">
        <v>175</v>
      </c>
      <c r="G1013" s="266">
        <f>E1013*F1013</f>
        <v>551.25</v>
      </c>
      <c r="H1013" s="267">
        <v>0</v>
      </c>
      <c r="I1013" s="268">
        <f>E1013*H1013</f>
        <v>0</v>
      </c>
      <c r="J1013" s="267">
        <v>-8.9999999999999993E-3</v>
      </c>
      <c r="K1013" s="268">
        <f>E1013*J1013</f>
        <v>-2.8349999999999997E-2</v>
      </c>
      <c r="O1013" s="260">
        <v>2</v>
      </c>
      <c r="AA1013" s="233">
        <v>1</v>
      </c>
      <c r="AB1013" s="233">
        <v>1</v>
      </c>
      <c r="AC1013" s="233">
        <v>1</v>
      </c>
      <c r="AZ1013" s="233">
        <v>1</v>
      </c>
      <c r="BA1013" s="233">
        <f>IF(AZ1013=1,G1013,0)</f>
        <v>551.25</v>
      </c>
      <c r="BB1013" s="233">
        <f>IF(AZ1013=2,G1013,0)</f>
        <v>0</v>
      </c>
      <c r="BC1013" s="233">
        <f>IF(AZ1013=3,G1013,0)</f>
        <v>0</v>
      </c>
      <c r="BD1013" s="233">
        <f>IF(AZ1013=4,G1013,0)</f>
        <v>0</v>
      </c>
      <c r="BE1013" s="233">
        <f>IF(AZ1013=5,G1013,0)</f>
        <v>0</v>
      </c>
      <c r="CA1013" s="260">
        <v>1</v>
      </c>
      <c r="CB1013" s="260">
        <v>1</v>
      </c>
    </row>
    <row r="1014" spans="1:80" x14ac:dyDescent="0.2">
      <c r="A1014" s="269"/>
      <c r="B1014" s="272"/>
      <c r="C1014" s="332" t="s">
        <v>470</v>
      </c>
      <c r="D1014" s="333"/>
      <c r="E1014" s="273">
        <v>0</v>
      </c>
      <c r="F1014" s="274"/>
      <c r="G1014" s="275"/>
      <c r="H1014" s="276"/>
      <c r="I1014" s="270"/>
      <c r="J1014" s="277"/>
      <c r="K1014" s="270"/>
      <c r="M1014" s="271" t="s">
        <v>470</v>
      </c>
      <c r="O1014" s="260"/>
    </row>
    <row r="1015" spans="1:80" x14ac:dyDescent="0.2">
      <c r="A1015" s="269"/>
      <c r="B1015" s="272"/>
      <c r="C1015" s="332" t="s">
        <v>1274</v>
      </c>
      <c r="D1015" s="333"/>
      <c r="E1015" s="273">
        <v>3.15</v>
      </c>
      <c r="F1015" s="274"/>
      <c r="G1015" s="275"/>
      <c r="H1015" s="276"/>
      <c r="I1015" s="270"/>
      <c r="J1015" s="277"/>
      <c r="K1015" s="270"/>
      <c r="M1015" s="271" t="s">
        <v>1274</v>
      </c>
      <c r="O1015" s="260"/>
    </row>
    <row r="1016" spans="1:80" x14ac:dyDescent="0.2">
      <c r="A1016" s="261">
        <v>262</v>
      </c>
      <c r="B1016" s="262" t="s">
        <v>1275</v>
      </c>
      <c r="C1016" s="263" t="s">
        <v>1276</v>
      </c>
      <c r="D1016" s="264" t="s">
        <v>379</v>
      </c>
      <c r="E1016" s="265">
        <v>4</v>
      </c>
      <c r="F1016" s="265">
        <v>296</v>
      </c>
      <c r="G1016" s="266">
        <f>E1016*F1016</f>
        <v>1184</v>
      </c>
      <c r="H1016" s="267">
        <v>4.8999999999999998E-4</v>
      </c>
      <c r="I1016" s="268">
        <f>E1016*H1016</f>
        <v>1.9599999999999999E-3</v>
      </c>
      <c r="J1016" s="267">
        <v>-2.3E-2</v>
      </c>
      <c r="K1016" s="268">
        <f>E1016*J1016</f>
        <v>-9.1999999999999998E-2</v>
      </c>
      <c r="O1016" s="260">
        <v>2</v>
      </c>
      <c r="AA1016" s="233">
        <v>1</v>
      </c>
      <c r="AB1016" s="233">
        <v>1</v>
      </c>
      <c r="AC1016" s="233">
        <v>1</v>
      </c>
      <c r="AZ1016" s="233">
        <v>1</v>
      </c>
      <c r="BA1016" s="233">
        <f>IF(AZ1016=1,G1016,0)</f>
        <v>1184</v>
      </c>
      <c r="BB1016" s="233">
        <f>IF(AZ1016=2,G1016,0)</f>
        <v>0</v>
      </c>
      <c r="BC1016" s="233">
        <f>IF(AZ1016=3,G1016,0)</f>
        <v>0</v>
      </c>
      <c r="BD1016" s="233">
        <f>IF(AZ1016=4,G1016,0)</f>
        <v>0</v>
      </c>
      <c r="BE1016" s="233">
        <f>IF(AZ1016=5,G1016,0)</f>
        <v>0</v>
      </c>
      <c r="CA1016" s="260">
        <v>1</v>
      </c>
      <c r="CB1016" s="260">
        <v>1</v>
      </c>
    </row>
    <row r="1017" spans="1:80" x14ac:dyDescent="0.2">
      <c r="A1017" s="269"/>
      <c r="B1017" s="272"/>
      <c r="C1017" s="332" t="s">
        <v>1277</v>
      </c>
      <c r="D1017" s="333"/>
      <c r="E1017" s="273">
        <v>0</v>
      </c>
      <c r="F1017" s="274"/>
      <c r="G1017" s="275"/>
      <c r="H1017" s="276"/>
      <c r="I1017" s="270"/>
      <c r="J1017" s="277"/>
      <c r="K1017" s="270"/>
      <c r="M1017" s="271" t="s">
        <v>1277</v>
      </c>
      <c r="O1017" s="260"/>
    </row>
    <row r="1018" spans="1:80" x14ac:dyDescent="0.2">
      <c r="A1018" s="269"/>
      <c r="B1018" s="272"/>
      <c r="C1018" s="332" t="s">
        <v>1278</v>
      </c>
      <c r="D1018" s="333"/>
      <c r="E1018" s="273">
        <v>4</v>
      </c>
      <c r="F1018" s="274"/>
      <c r="G1018" s="275"/>
      <c r="H1018" s="276"/>
      <c r="I1018" s="270"/>
      <c r="J1018" s="277"/>
      <c r="K1018" s="270"/>
      <c r="M1018" s="271" t="s">
        <v>1278</v>
      </c>
      <c r="O1018" s="260"/>
    </row>
    <row r="1019" spans="1:80" x14ac:dyDescent="0.2">
      <c r="A1019" s="261">
        <v>263</v>
      </c>
      <c r="B1019" s="262" t="s">
        <v>1279</v>
      </c>
      <c r="C1019" s="263" t="s">
        <v>1280</v>
      </c>
      <c r="D1019" s="264" t="s">
        <v>379</v>
      </c>
      <c r="E1019" s="265">
        <v>3.15</v>
      </c>
      <c r="F1019" s="265">
        <v>531</v>
      </c>
      <c r="G1019" s="266">
        <f>E1019*F1019</f>
        <v>1672.6499999999999</v>
      </c>
      <c r="H1019" s="267">
        <v>4.8999999999999998E-4</v>
      </c>
      <c r="I1019" s="268">
        <f>E1019*H1019</f>
        <v>1.5435E-3</v>
      </c>
      <c r="J1019" s="267">
        <v>-0.105</v>
      </c>
      <c r="K1019" s="268">
        <f>E1019*J1019</f>
        <v>-0.33074999999999999</v>
      </c>
      <c r="O1019" s="260">
        <v>2</v>
      </c>
      <c r="AA1019" s="233">
        <v>1</v>
      </c>
      <c r="AB1019" s="233">
        <v>1</v>
      </c>
      <c r="AC1019" s="233">
        <v>1</v>
      </c>
      <c r="AZ1019" s="233">
        <v>1</v>
      </c>
      <c r="BA1019" s="233">
        <f>IF(AZ1019=1,G1019,0)</f>
        <v>1672.6499999999999</v>
      </c>
      <c r="BB1019" s="233">
        <f>IF(AZ1019=2,G1019,0)</f>
        <v>0</v>
      </c>
      <c r="BC1019" s="233">
        <f>IF(AZ1019=3,G1019,0)</f>
        <v>0</v>
      </c>
      <c r="BD1019" s="233">
        <f>IF(AZ1019=4,G1019,0)</f>
        <v>0</v>
      </c>
      <c r="BE1019" s="233">
        <f>IF(AZ1019=5,G1019,0)</f>
        <v>0</v>
      </c>
      <c r="CA1019" s="260">
        <v>1</v>
      </c>
      <c r="CB1019" s="260">
        <v>1</v>
      </c>
    </row>
    <row r="1020" spans="1:80" x14ac:dyDescent="0.2">
      <c r="A1020" s="269"/>
      <c r="B1020" s="272"/>
      <c r="C1020" s="332" t="s">
        <v>1281</v>
      </c>
      <c r="D1020" s="333"/>
      <c r="E1020" s="273">
        <v>0</v>
      </c>
      <c r="F1020" s="274"/>
      <c r="G1020" s="275"/>
      <c r="H1020" s="276"/>
      <c r="I1020" s="270"/>
      <c r="J1020" s="277"/>
      <c r="K1020" s="270"/>
      <c r="M1020" s="271" t="s">
        <v>1281</v>
      </c>
      <c r="O1020" s="260"/>
    </row>
    <row r="1021" spans="1:80" x14ac:dyDescent="0.2">
      <c r="A1021" s="269"/>
      <c r="B1021" s="272"/>
      <c r="C1021" s="332" t="s">
        <v>1274</v>
      </c>
      <c r="D1021" s="333"/>
      <c r="E1021" s="273">
        <v>3.15</v>
      </c>
      <c r="F1021" s="274"/>
      <c r="G1021" s="275"/>
      <c r="H1021" s="276"/>
      <c r="I1021" s="270"/>
      <c r="J1021" s="277"/>
      <c r="K1021" s="270"/>
      <c r="M1021" s="271" t="s">
        <v>1274</v>
      </c>
      <c r="O1021" s="260"/>
    </row>
    <row r="1022" spans="1:80" x14ac:dyDescent="0.2">
      <c r="A1022" s="261">
        <v>264</v>
      </c>
      <c r="B1022" s="262" t="s">
        <v>1282</v>
      </c>
      <c r="C1022" s="263" t="s">
        <v>1283</v>
      </c>
      <c r="D1022" s="264" t="s">
        <v>379</v>
      </c>
      <c r="E1022" s="265">
        <v>3.15</v>
      </c>
      <c r="F1022" s="265">
        <v>114</v>
      </c>
      <c r="G1022" s="266">
        <f>E1022*F1022</f>
        <v>359.09999999999997</v>
      </c>
      <c r="H1022" s="267">
        <v>0</v>
      </c>
      <c r="I1022" s="268">
        <f>E1022*H1022</f>
        <v>0</v>
      </c>
      <c r="J1022" s="267">
        <v>-2.5000000000000001E-2</v>
      </c>
      <c r="K1022" s="268">
        <f>E1022*J1022</f>
        <v>-7.8750000000000001E-2</v>
      </c>
      <c r="O1022" s="260">
        <v>2</v>
      </c>
      <c r="AA1022" s="233">
        <v>1</v>
      </c>
      <c r="AB1022" s="233">
        <v>1</v>
      </c>
      <c r="AC1022" s="233">
        <v>1</v>
      </c>
      <c r="AZ1022" s="233">
        <v>1</v>
      </c>
      <c r="BA1022" s="233">
        <f>IF(AZ1022=1,G1022,0)</f>
        <v>359.09999999999997</v>
      </c>
      <c r="BB1022" s="233">
        <f>IF(AZ1022=2,G1022,0)</f>
        <v>0</v>
      </c>
      <c r="BC1022" s="233">
        <f>IF(AZ1022=3,G1022,0)</f>
        <v>0</v>
      </c>
      <c r="BD1022" s="233">
        <f>IF(AZ1022=4,G1022,0)</f>
        <v>0</v>
      </c>
      <c r="BE1022" s="233">
        <f>IF(AZ1022=5,G1022,0)</f>
        <v>0</v>
      </c>
      <c r="CA1022" s="260">
        <v>1</v>
      </c>
      <c r="CB1022" s="260">
        <v>1</v>
      </c>
    </row>
    <row r="1023" spans="1:80" x14ac:dyDescent="0.2">
      <c r="A1023" s="261">
        <v>265</v>
      </c>
      <c r="B1023" s="262" t="s">
        <v>1284</v>
      </c>
      <c r="C1023" s="263" t="s">
        <v>1285</v>
      </c>
      <c r="D1023" s="264" t="s">
        <v>379</v>
      </c>
      <c r="E1023" s="265">
        <v>18.25</v>
      </c>
      <c r="F1023" s="265">
        <v>113</v>
      </c>
      <c r="G1023" s="266">
        <f>E1023*F1023</f>
        <v>2062.25</v>
      </c>
      <c r="H1023" s="267">
        <v>4.8999999999999998E-4</v>
      </c>
      <c r="I1023" s="268">
        <f>E1023*H1023</f>
        <v>8.9424999999999991E-3</v>
      </c>
      <c r="J1023" s="267">
        <v>-1.7999999999999999E-2</v>
      </c>
      <c r="K1023" s="268">
        <f>E1023*J1023</f>
        <v>-0.32849999999999996</v>
      </c>
      <c r="O1023" s="260">
        <v>2</v>
      </c>
      <c r="AA1023" s="233">
        <v>1</v>
      </c>
      <c r="AB1023" s="233">
        <v>1</v>
      </c>
      <c r="AC1023" s="233">
        <v>1</v>
      </c>
      <c r="AZ1023" s="233">
        <v>1</v>
      </c>
      <c r="BA1023" s="233">
        <f>IF(AZ1023=1,G1023,0)</f>
        <v>2062.25</v>
      </c>
      <c r="BB1023" s="233">
        <f>IF(AZ1023=2,G1023,0)</f>
        <v>0</v>
      </c>
      <c r="BC1023" s="233">
        <f>IF(AZ1023=3,G1023,0)</f>
        <v>0</v>
      </c>
      <c r="BD1023" s="233">
        <f>IF(AZ1023=4,G1023,0)</f>
        <v>0</v>
      </c>
      <c r="BE1023" s="233">
        <f>IF(AZ1023=5,G1023,0)</f>
        <v>0</v>
      </c>
      <c r="CA1023" s="260">
        <v>1</v>
      </c>
      <c r="CB1023" s="260">
        <v>1</v>
      </c>
    </row>
    <row r="1024" spans="1:80" x14ac:dyDescent="0.2">
      <c r="A1024" s="269"/>
      <c r="B1024" s="272"/>
      <c r="C1024" s="332" t="s">
        <v>1286</v>
      </c>
      <c r="D1024" s="333"/>
      <c r="E1024" s="273">
        <v>0</v>
      </c>
      <c r="F1024" s="274"/>
      <c r="G1024" s="275"/>
      <c r="H1024" s="276"/>
      <c r="I1024" s="270"/>
      <c r="J1024" s="277"/>
      <c r="K1024" s="270"/>
      <c r="M1024" s="271" t="s">
        <v>1286</v>
      </c>
      <c r="O1024" s="260"/>
    </row>
    <row r="1025" spans="1:80" x14ac:dyDescent="0.2">
      <c r="A1025" s="269"/>
      <c r="B1025" s="272"/>
      <c r="C1025" s="332" t="s">
        <v>1287</v>
      </c>
      <c r="D1025" s="333"/>
      <c r="E1025" s="273">
        <v>18.25</v>
      </c>
      <c r="F1025" s="274"/>
      <c r="G1025" s="275"/>
      <c r="H1025" s="276"/>
      <c r="I1025" s="270"/>
      <c r="J1025" s="277"/>
      <c r="K1025" s="270"/>
      <c r="M1025" s="271" t="s">
        <v>1287</v>
      </c>
      <c r="O1025" s="260"/>
    </row>
    <row r="1026" spans="1:80" x14ac:dyDescent="0.2">
      <c r="A1026" s="261">
        <v>266</v>
      </c>
      <c r="B1026" s="262" t="s">
        <v>1288</v>
      </c>
      <c r="C1026" s="263" t="s">
        <v>1289</v>
      </c>
      <c r="D1026" s="264" t="s">
        <v>379</v>
      </c>
      <c r="E1026" s="265">
        <v>15.15</v>
      </c>
      <c r="F1026" s="265">
        <v>137</v>
      </c>
      <c r="G1026" s="266">
        <f>E1026*F1026</f>
        <v>2075.5500000000002</v>
      </c>
      <c r="H1026" s="267">
        <v>4.8999999999999998E-4</v>
      </c>
      <c r="I1026" s="268">
        <f>E1026*H1026</f>
        <v>7.4234999999999995E-3</v>
      </c>
      <c r="J1026" s="267">
        <v>-2.7E-2</v>
      </c>
      <c r="K1026" s="268">
        <f>E1026*J1026</f>
        <v>-0.40905000000000002</v>
      </c>
      <c r="O1026" s="260">
        <v>2</v>
      </c>
      <c r="AA1026" s="233">
        <v>1</v>
      </c>
      <c r="AB1026" s="233">
        <v>1</v>
      </c>
      <c r="AC1026" s="233">
        <v>1</v>
      </c>
      <c r="AZ1026" s="233">
        <v>1</v>
      </c>
      <c r="BA1026" s="233">
        <f>IF(AZ1026=1,G1026,0)</f>
        <v>2075.5500000000002</v>
      </c>
      <c r="BB1026" s="233">
        <f>IF(AZ1026=2,G1026,0)</f>
        <v>0</v>
      </c>
      <c r="BC1026" s="233">
        <f>IF(AZ1026=3,G1026,0)</f>
        <v>0</v>
      </c>
      <c r="BD1026" s="233">
        <f>IF(AZ1026=4,G1026,0)</f>
        <v>0</v>
      </c>
      <c r="BE1026" s="233">
        <f>IF(AZ1026=5,G1026,0)</f>
        <v>0</v>
      </c>
      <c r="CA1026" s="260">
        <v>1</v>
      </c>
      <c r="CB1026" s="260">
        <v>1</v>
      </c>
    </row>
    <row r="1027" spans="1:80" x14ac:dyDescent="0.2">
      <c r="A1027" s="269"/>
      <c r="B1027" s="272"/>
      <c r="C1027" s="332" t="s">
        <v>1290</v>
      </c>
      <c r="D1027" s="333"/>
      <c r="E1027" s="273">
        <v>0</v>
      </c>
      <c r="F1027" s="274"/>
      <c r="G1027" s="275"/>
      <c r="H1027" s="276"/>
      <c r="I1027" s="270"/>
      <c r="J1027" s="277"/>
      <c r="K1027" s="270"/>
      <c r="M1027" s="271" t="s">
        <v>1290</v>
      </c>
      <c r="O1027" s="260"/>
    </row>
    <row r="1028" spans="1:80" x14ac:dyDescent="0.2">
      <c r="A1028" s="269"/>
      <c r="B1028" s="272"/>
      <c r="C1028" s="332" t="s">
        <v>1291</v>
      </c>
      <c r="D1028" s="333"/>
      <c r="E1028" s="273">
        <v>15.15</v>
      </c>
      <c r="F1028" s="274"/>
      <c r="G1028" s="275"/>
      <c r="H1028" s="276"/>
      <c r="I1028" s="270"/>
      <c r="J1028" s="277"/>
      <c r="K1028" s="270"/>
      <c r="M1028" s="271" t="s">
        <v>1291</v>
      </c>
      <c r="O1028" s="260"/>
    </row>
    <row r="1029" spans="1:80" x14ac:dyDescent="0.2">
      <c r="A1029" s="261">
        <v>267</v>
      </c>
      <c r="B1029" s="262" t="s">
        <v>1292</v>
      </c>
      <c r="C1029" s="263" t="s">
        <v>1293</v>
      </c>
      <c r="D1029" s="264" t="s">
        <v>379</v>
      </c>
      <c r="E1029" s="265">
        <v>62</v>
      </c>
      <c r="F1029" s="265">
        <v>207</v>
      </c>
      <c r="G1029" s="266">
        <f>E1029*F1029</f>
        <v>12834</v>
      </c>
      <c r="H1029" s="267">
        <v>4.8999999999999998E-4</v>
      </c>
      <c r="I1029" s="268">
        <f>E1029*H1029</f>
        <v>3.0379999999999997E-2</v>
      </c>
      <c r="J1029" s="267">
        <v>-0.04</v>
      </c>
      <c r="K1029" s="268">
        <f>E1029*J1029</f>
        <v>-2.48</v>
      </c>
      <c r="O1029" s="260">
        <v>2</v>
      </c>
      <c r="AA1029" s="233">
        <v>1</v>
      </c>
      <c r="AB1029" s="233">
        <v>1</v>
      </c>
      <c r="AC1029" s="233">
        <v>1</v>
      </c>
      <c r="AZ1029" s="233">
        <v>1</v>
      </c>
      <c r="BA1029" s="233">
        <f>IF(AZ1029=1,G1029,0)</f>
        <v>12834</v>
      </c>
      <c r="BB1029" s="233">
        <f>IF(AZ1029=2,G1029,0)</f>
        <v>0</v>
      </c>
      <c r="BC1029" s="233">
        <f>IF(AZ1029=3,G1029,0)</f>
        <v>0</v>
      </c>
      <c r="BD1029" s="233">
        <f>IF(AZ1029=4,G1029,0)</f>
        <v>0</v>
      </c>
      <c r="BE1029" s="233">
        <f>IF(AZ1029=5,G1029,0)</f>
        <v>0</v>
      </c>
      <c r="CA1029" s="260">
        <v>1</v>
      </c>
      <c r="CB1029" s="260">
        <v>1</v>
      </c>
    </row>
    <row r="1030" spans="1:80" x14ac:dyDescent="0.2">
      <c r="A1030" s="269"/>
      <c r="B1030" s="272"/>
      <c r="C1030" s="332" t="s">
        <v>1294</v>
      </c>
      <c r="D1030" s="333"/>
      <c r="E1030" s="273">
        <v>0</v>
      </c>
      <c r="F1030" s="274"/>
      <c r="G1030" s="275"/>
      <c r="H1030" s="276"/>
      <c r="I1030" s="270"/>
      <c r="J1030" s="277"/>
      <c r="K1030" s="270"/>
      <c r="M1030" s="271" t="s">
        <v>1294</v>
      </c>
      <c r="O1030" s="260"/>
    </row>
    <row r="1031" spans="1:80" x14ac:dyDescent="0.2">
      <c r="A1031" s="269"/>
      <c r="B1031" s="272"/>
      <c r="C1031" s="332" t="s">
        <v>1295</v>
      </c>
      <c r="D1031" s="333"/>
      <c r="E1031" s="273">
        <v>62</v>
      </c>
      <c r="F1031" s="274"/>
      <c r="G1031" s="275"/>
      <c r="H1031" s="276"/>
      <c r="I1031" s="270"/>
      <c r="J1031" s="277"/>
      <c r="K1031" s="270"/>
      <c r="M1031" s="271" t="s">
        <v>1295</v>
      </c>
      <c r="O1031" s="260"/>
    </row>
    <row r="1032" spans="1:80" x14ac:dyDescent="0.2">
      <c r="A1032" s="261">
        <v>268</v>
      </c>
      <c r="B1032" s="262" t="s">
        <v>1296</v>
      </c>
      <c r="C1032" s="263" t="s">
        <v>1297</v>
      </c>
      <c r="D1032" s="264" t="s">
        <v>379</v>
      </c>
      <c r="E1032" s="265">
        <v>3</v>
      </c>
      <c r="F1032" s="265">
        <v>205</v>
      </c>
      <c r="G1032" s="266">
        <f>E1032*F1032</f>
        <v>615</v>
      </c>
      <c r="H1032" s="267">
        <v>0</v>
      </c>
      <c r="I1032" s="268">
        <f>E1032*H1032</f>
        <v>0</v>
      </c>
      <c r="J1032" s="267">
        <v>-4.2000000000000003E-2</v>
      </c>
      <c r="K1032" s="268">
        <f>E1032*J1032</f>
        <v>-0.126</v>
      </c>
      <c r="O1032" s="260">
        <v>2</v>
      </c>
      <c r="AA1032" s="233">
        <v>1</v>
      </c>
      <c r="AB1032" s="233">
        <v>1</v>
      </c>
      <c r="AC1032" s="233">
        <v>1</v>
      </c>
      <c r="AZ1032" s="233">
        <v>1</v>
      </c>
      <c r="BA1032" s="233">
        <f>IF(AZ1032=1,G1032,0)</f>
        <v>615</v>
      </c>
      <c r="BB1032" s="233">
        <f>IF(AZ1032=2,G1032,0)</f>
        <v>0</v>
      </c>
      <c r="BC1032" s="233">
        <f>IF(AZ1032=3,G1032,0)</f>
        <v>0</v>
      </c>
      <c r="BD1032" s="233">
        <f>IF(AZ1032=4,G1032,0)</f>
        <v>0</v>
      </c>
      <c r="BE1032" s="233">
        <f>IF(AZ1032=5,G1032,0)</f>
        <v>0</v>
      </c>
      <c r="CA1032" s="260">
        <v>1</v>
      </c>
      <c r="CB1032" s="260">
        <v>1</v>
      </c>
    </row>
    <row r="1033" spans="1:80" x14ac:dyDescent="0.2">
      <c r="A1033" s="269"/>
      <c r="B1033" s="272"/>
      <c r="C1033" s="332" t="s">
        <v>1298</v>
      </c>
      <c r="D1033" s="333"/>
      <c r="E1033" s="273">
        <v>0</v>
      </c>
      <c r="F1033" s="274"/>
      <c r="G1033" s="275"/>
      <c r="H1033" s="276"/>
      <c r="I1033" s="270"/>
      <c r="J1033" s="277"/>
      <c r="K1033" s="270"/>
      <c r="M1033" s="271" t="s">
        <v>1298</v>
      </c>
      <c r="O1033" s="260"/>
    </row>
    <row r="1034" spans="1:80" x14ac:dyDescent="0.2">
      <c r="A1034" s="269"/>
      <c r="B1034" s="272"/>
      <c r="C1034" s="332" t="s">
        <v>1299</v>
      </c>
      <c r="D1034" s="333"/>
      <c r="E1034" s="273">
        <v>3</v>
      </c>
      <c r="F1034" s="274"/>
      <c r="G1034" s="275"/>
      <c r="H1034" s="276"/>
      <c r="I1034" s="270"/>
      <c r="J1034" s="277"/>
      <c r="K1034" s="270"/>
      <c r="M1034" s="271" t="s">
        <v>1299</v>
      </c>
      <c r="O1034" s="260"/>
    </row>
    <row r="1035" spans="1:80" x14ac:dyDescent="0.2">
      <c r="A1035" s="261">
        <v>269</v>
      </c>
      <c r="B1035" s="262" t="s">
        <v>1300</v>
      </c>
      <c r="C1035" s="263" t="s">
        <v>1301</v>
      </c>
      <c r="D1035" s="264" t="s">
        <v>200</v>
      </c>
      <c r="E1035" s="265">
        <v>435.03250000000003</v>
      </c>
      <c r="F1035" s="265">
        <v>74</v>
      </c>
      <c r="G1035" s="266">
        <f>E1035*F1035</f>
        <v>32192.405000000002</v>
      </c>
      <c r="H1035" s="267">
        <v>0</v>
      </c>
      <c r="I1035" s="268">
        <f>E1035*H1035</f>
        <v>0</v>
      </c>
      <c r="J1035" s="267">
        <v>-4.5999999999999999E-2</v>
      </c>
      <c r="K1035" s="268">
        <f>E1035*J1035</f>
        <v>-20.011495</v>
      </c>
      <c r="O1035" s="260">
        <v>2</v>
      </c>
      <c r="AA1035" s="233">
        <v>1</v>
      </c>
      <c r="AB1035" s="233">
        <v>1</v>
      </c>
      <c r="AC1035" s="233">
        <v>1</v>
      </c>
      <c r="AZ1035" s="233">
        <v>1</v>
      </c>
      <c r="BA1035" s="233">
        <f>IF(AZ1035=1,G1035,0)</f>
        <v>32192.405000000002</v>
      </c>
      <c r="BB1035" s="233">
        <f>IF(AZ1035=2,G1035,0)</f>
        <v>0</v>
      </c>
      <c r="BC1035" s="233">
        <f>IF(AZ1035=3,G1035,0)</f>
        <v>0</v>
      </c>
      <c r="BD1035" s="233">
        <f>IF(AZ1035=4,G1035,0)</f>
        <v>0</v>
      </c>
      <c r="BE1035" s="233">
        <f>IF(AZ1035=5,G1035,0)</f>
        <v>0</v>
      </c>
      <c r="CA1035" s="260">
        <v>1</v>
      </c>
      <c r="CB1035" s="260">
        <v>1</v>
      </c>
    </row>
    <row r="1036" spans="1:80" x14ac:dyDescent="0.2">
      <c r="A1036" s="269"/>
      <c r="B1036" s="272"/>
      <c r="C1036" s="332" t="s">
        <v>1302</v>
      </c>
      <c r="D1036" s="333"/>
      <c r="E1036" s="273">
        <v>0</v>
      </c>
      <c r="F1036" s="274"/>
      <c r="G1036" s="275"/>
      <c r="H1036" s="276"/>
      <c r="I1036" s="270"/>
      <c r="J1036" s="277"/>
      <c r="K1036" s="270"/>
      <c r="M1036" s="271" t="s">
        <v>1302</v>
      </c>
      <c r="O1036" s="260"/>
    </row>
    <row r="1037" spans="1:80" ht="22.5" x14ac:dyDescent="0.2">
      <c r="A1037" s="269"/>
      <c r="B1037" s="272"/>
      <c r="C1037" s="332" t="s">
        <v>1303</v>
      </c>
      <c r="D1037" s="333"/>
      <c r="E1037" s="273">
        <v>93.334999999999994</v>
      </c>
      <c r="F1037" s="274"/>
      <c r="G1037" s="275"/>
      <c r="H1037" s="276"/>
      <c r="I1037" s="270"/>
      <c r="J1037" s="277"/>
      <c r="K1037" s="270"/>
      <c r="M1037" s="271" t="s">
        <v>1303</v>
      </c>
      <c r="O1037" s="260"/>
    </row>
    <row r="1038" spans="1:80" x14ac:dyDescent="0.2">
      <c r="A1038" s="269"/>
      <c r="B1038" s="272"/>
      <c r="C1038" s="332" t="s">
        <v>1304</v>
      </c>
      <c r="D1038" s="333"/>
      <c r="E1038" s="273">
        <v>187.22</v>
      </c>
      <c r="F1038" s="274"/>
      <c r="G1038" s="275"/>
      <c r="H1038" s="276"/>
      <c r="I1038" s="270"/>
      <c r="J1038" s="277"/>
      <c r="K1038" s="270"/>
      <c r="M1038" s="271" t="s">
        <v>1304</v>
      </c>
      <c r="O1038" s="260"/>
    </row>
    <row r="1039" spans="1:80" x14ac:dyDescent="0.2">
      <c r="A1039" s="269"/>
      <c r="B1039" s="272"/>
      <c r="C1039" s="332" t="s">
        <v>1305</v>
      </c>
      <c r="D1039" s="333"/>
      <c r="E1039" s="273">
        <v>0</v>
      </c>
      <c r="F1039" s="274"/>
      <c r="G1039" s="275"/>
      <c r="H1039" s="276"/>
      <c r="I1039" s="270"/>
      <c r="J1039" s="277"/>
      <c r="K1039" s="270"/>
      <c r="M1039" s="271" t="s">
        <v>1305</v>
      </c>
      <c r="O1039" s="260"/>
    </row>
    <row r="1040" spans="1:80" ht="22.5" x14ac:dyDescent="0.2">
      <c r="A1040" s="269"/>
      <c r="B1040" s="272"/>
      <c r="C1040" s="332" t="s">
        <v>1306</v>
      </c>
      <c r="D1040" s="333"/>
      <c r="E1040" s="273">
        <v>76.022499999999994</v>
      </c>
      <c r="F1040" s="274"/>
      <c r="G1040" s="275"/>
      <c r="H1040" s="276"/>
      <c r="I1040" s="270"/>
      <c r="J1040" s="277"/>
      <c r="K1040" s="270"/>
      <c r="M1040" s="271" t="s">
        <v>1306</v>
      </c>
      <c r="O1040" s="260"/>
    </row>
    <row r="1041" spans="1:80" x14ac:dyDescent="0.2">
      <c r="A1041" s="269"/>
      <c r="B1041" s="272"/>
      <c r="C1041" s="332" t="s">
        <v>1307</v>
      </c>
      <c r="D1041" s="333"/>
      <c r="E1041" s="273">
        <v>59.305</v>
      </c>
      <c r="F1041" s="274"/>
      <c r="G1041" s="275"/>
      <c r="H1041" s="276"/>
      <c r="I1041" s="270"/>
      <c r="J1041" s="277"/>
      <c r="K1041" s="270"/>
      <c r="M1041" s="271" t="s">
        <v>1307</v>
      </c>
      <c r="O1041" s="260"/>
    </row>
    <row r="1042" spans="1:80" x14ac:dyDescent="0.2">
      <c r="A1042" s="269"/>
      <c r="B1042" s="272"/>
      <c r="C1042" s="332" t="s">
        <v>1308</v>
      </c>
      <c r="D1042" s="333"/>
      <c r="E1042" s="273">
        <v>19.149999999999999</v>
      </c>
      <c r="F1042" s="274"/>
      <c r="G1042" s="275"/>
      <c r="H1042" s="276"/>
      <c r="I1042" s="270"/>
      <c r="J1042" s="277"/>
      <c r="K1042" s="270"/>
      <c r="M1042" s="271" t="s">
        <v>1308</v>
      </c>
      <c r="O1042" s="260"/>
    </row>
    <row r="1043" spans="1:80" x14ac:dyDescent="0.2">
      <c r="A1043" s="261">
        <v>270</v>
      </c>
      <c r="B1043" s="262" t="s">
        <v>1309</v>
      </c>
      <c r="C1043" s="263" t="s">
        <v>1310</v>
      </c>
      <c r="D1043" s="264" t="s">
        <v>200</v>
      </c>
      <c r="E1043" s="265">
        <v>747.63350000000003</v>
      </c>
      <c r="F1043" s="265">
        <v>57</v>
      </c>
      <c r="G1043" s="266">
        <f>E1043*F1043</f>
        <v>42615.109499999999</v>
      </c>
      <c r="H1043" s="267">
        <v>0</v>
      </c>
      <c r="I1043" s="268">
        <f>E1043*H1043</f>
        <v>0</v>
      </c>
      <c r="J1043" s="267">
        <v>-5.8999999999999997E-2</v>
      </c>
      <c r="K1043" s="268">
        <f>E1043*J1043</f>
        <v>-44.110376500000001</v>
      </c>
      <c r="O1043" s="260">
        <v>2</v>
      </c>
      <c r="AA1043" s="233">
        <v>1</v>
      </c>
      <c r="AB1043" s="233">
        <v>1</v>
      </c>
      <c r="AC1043" s="233">
        <v>1</v>
      </c>
      <c r="AZ1043" s="233">
        <v>1</v>
      </c>
      <c r="BA1043" s="233">
        <f>IF(AZ1043=1,G1043,0)</f>
        <v>42615.109499999999</v>
      </c>
      <c r="BB1043" s="233">
        <f>IF(AZ1043=2,G1043,0)</f>
        <v>0</v>
      </c>
      <c r="BC1043" s="233">
        <f>IF(AZ1043=3,G1043,0)</f>
        <v>0</v>
      </c>
      <c r="BD1043" s="233">
        <f>IF(AZ1043=4,G1043,0)</f>
        <v>0</v>
      </c>
      <c r="BE1043" s="233">
        <f>IF(AZ1043=5,G1043,0)</f>
        <v>0</v>
      </c>
      <c r="CA1043" s="260">
        <v>1</v>
      </c>
      <c r="CB1043" s="260">
        <v>1</v>
      </c>
    </row>
    <row r="1044" spans="1:80" x14ac:dyDescent="0.2">
      <c r="A1044" s="269"/>
      <c r="B1044" s="272"/>
      <c r="C1044" s="332" t="s">
        <v>1311</v>
      </c>
      <c r="D1044" s="333"/>
      <c r="E1044" s="273">
        <v>0</v>
      </c>
      <c r="F1044" s="274"/>
      <c r="G1044" s="275"/>
      <c r="H1044" s="276"/>
      <c r="I1044" s="270"/>
      <c r="J1044" s="277"/>
      <c r="K1044" s="270"/>
      <c r="M1044" s="271" t="s">
        <v>1311</v>
      </c>
      <c r="O1044" s="260"/>
    </row>
    <row r="1045" spans="1:80" x14ac:dyDescent="0.2">
      <c r="A1045" s="269"/>
      <c r="B1045" s="272"/>
      <c r="C1045" s="332" t="s">
        <v>1312</v>
      </c>
      <c r="D1045" s="333"/>
      <c r="E1045" s="273">
        <v>269.3</v>
      </c>
      <c r="F1045" s="274"/>
      <c r="G1045" s="275"/>
      <c r="H1045" s="276"/>
      <c r="I1045" s="270"/>
      <c r="J1045" s="277"/>
      <c r="K1045" s="270"/>
      <c r="M1045" s="271" t="s">
        <v>1312</v>
      </c>
      <c r="O1045" s="260"/>
    </row>
    <row r="1046" spans="1:80" ht="22.5" x14ac:dyDescent="0.2">
      <c r="A1046" s="269"/>
      <c r="B1046" s="272"/>
      <c r="C1046" s="332" t="s">
        <v>1313</v>
      </c>
      <c r="D1046" s="333"/>
      <c r="E1046" s="273">
        <v>-17.208500000000001</v>
      </c>
      <c r="F1046" s="274"/>
      <c r="G1046" s="275"/>
      <c r="H1046" s="276"/>
      <c r="I1046" s="270"/>
      <c r="J1046" s="277"/>
      <c r="K1046" s="270"/>
      <c r="M1046" s="271" t="s">
        <v>1313</v>
      </c>
      <c r="O1046" s="260"/>
    </row>
    <row r="1047" spans="1:80" x14ac:dyDescent="0.2">
      <c r="A1047" s="269"/>
      <c r="B1047" s="272"/>
      <c r="C1047" s="332" t="s">
        <v>1314</v>
      </c>
      <c r="D1047" s="333"/>
      <c r="E1047" s="273">
        <v>-6.8250000000000002</v>
      </c>
      <c r="F1047" s="274"/>
      <c r="G1047" s="275"/>
      <c r="H1047" s="276"/>
      <c r="I1047" s="270"/>
      <c r="J1047" s="277"/>
      <c r="K1047" s="270"/>
      <c r="M1047" s="271" t="s">
        <v>1314</v>
      </c>
      <c r="O1047" s="260"/>
    </row>
    <row r="1048" spans="1:80" x14ac:dyDescent="0.2">
      <c r="A1048" s="269"/>
      <c r="B1048" s="272"/>
      <c r="C1048" s="332" t="s">
        <v>1315</v>
      </c>
      <c r="D1048" s="333"/>
      <c r="E1048" s="273">
        <v>513.83199999999999</v>
      </c>
      <c r="F1048" s="274"/>
      <c r="G1048" s="275"/>
      <c r="H1048" s="276"/>
      <c r="I1048" s="270"/>
      <c r="J1048" s="277"/>
      <c r="K1048" s="270"/>
      <c r="M1048" s="271" t="s">
        <v>1315</v>
      </c>
      <c r="O1048" s="260"/>
    </row>
    <row r="1049" spans="1:80" x14ac:dyDescent="0.2">
      <c r="A1049" s="269"/>
      <c r="B1049" s="272"/>
      <c r="C1049" s="332" t="s">
        <v>1316</v>
      </c>
      <c r="D1049" s="333"/>
      <c r="E1049" s="273">
        <v>-11.465</v>
      </c>
      <c r="F1049" s="274"/>
      <c r="G1049" s="275"/>
      <c r="H1049" s="276"/>
      <c r="I1049" s="270"/>
      <c r="J1049" s="277"/>
      <c r="K1049" s="270"/>
      <c r="M1049" s="271" t="s">
        <v>1316</v>
      </c>
      <c r="O1049" s="260"/>
    </row>
    <row r="1050" spans="1:80" x14ac:dyDescent="0.2">
      <c r="A1050" s="261">
        <v>271</v>
      </c>
      <c r="B1050" s="262" t="s">
        <v>1317</v>
      </c>
      <c r="C1050" s="263" t="s">
        <v>1318</v>
      </c>
      <c r="D1050" s="264" t="s">
        <v>200</v>
      </c>
      <c r="E1050" s="265">
        <v>15.58</v>
      </c>
      <c r="F1050" s="265">
        <v>96</v>
      </c>
      <c r="G1050" s="266">
        <f>E1050*F1050</f>
        <v>1495.68</v>
      </c>
      <c r="H1050" s="267">
        <v>0</v>
      </c>
      <c r="I1050" s="268">
        <f>E1050*H1050</f>
        <v>0</v>
      </c>
      <c r="J1050" s="267">
        <v>-6.8000000000000005E-2</v>
      </c>
      <c r="K1050" s="268">
        <f>E1050*J1050</f>
        <v>-1.0594400000000002</v>
      </c>
      <c r="O1050" s="260">
        <v>2</v>
      </c>
      <c r="AA1050" s="233">
        <v>1</v>
      </c>
      <c r="AB1050" s="233">
        <v>1</v>
      </c>
      <c r="AC1050" s="233">
        <v>1</v>
      </c>
      <c r="AZ1050" s="233">
        <v>1</v>
      </c>
      <c r="BA1050" s="233">
        <f>IF(AZ1050=1,G1050,0)</f>
        <v>1495.68</v>
      </c>
      <c r="BB1050" s="233">
        <f>IF(AZ1050=2,G1050,0)</f>
        <v>0</v>
      </c>
      <c r="BC1050" s="233">
        <f>IF(AZ1050=3,G1050,0)</f>
        <v>0</v>
      </c>
      <c r="BD1050" s="233">
        <f>IF(AZ1050=4,G1050,0)</f>
        <v>0</v>
      </c>
      <c r="BE1050" s="233">
        <f>IF(AZ1050=5,G1050,0)</f>
        <v>0</v>
      </c>
      <c r="CA1050" s="260">
        <v>1</v>
      </c>
      <c r="CB1050" s="260">
        <v>1</v>
      </c>
    </row>
    <row r="1051" spans="1:80" x14ac:dyDescent="0.2">
      <c r="A1051" s="269"/>
      <c r="B1051" s="272"/>
      <c r="C1051" s="332" t="s">
        <v>1319</v>
      </c>
      <c r="D1051" s="333"/>
      <c r="E1051" s="273">
        <v>0</v>
      </c>
      <c r="F1051" s="274"/>
      <c r="G1051" s="275"/>
      <c r="H1051" s="276"/>
      <c r="I1051" s="270"/>
      <c r="J1051" s="277"/>
      <c r="K1051" s="270"/>
      <c r="M1051" s="271" t="s">
        <v>1319</v>
      </c>
      <c r="O1051" s="260"/>
    </row>
    <row r="1052" spans="1:80" x14ac:dyDescent="0.2">
      <c r="A1052" s="269"/>
      <c r="B1052" s="272"/>
      <c r="C1052" s="332" t="s">
        <v>1320</v>
      </c>
      <c r="D1052" s="333"/>
      <c r="E1052" s="273">
        <v>15.58</v>
      </c>
      <c r="F1052" s="274"/>
      <c r="G1052" s="275"/>
      <c r="H1052" s="276"/>
      <c r="I1052" s="270"/>
      <c r="J1052" s="277"/>
      <c r="K1052" s="270"/>
      <c r="M1052" s="271" t="s">
        <v>1320</v>
      </c>
      <c r="O1052" s="260"/>
    </row>
    <row r="1053" spans="1:80" x14ac:dyDescent="0.2">
      <c r="A1053" s="261">
        <v>272</v>
      </c>
      <c r="B1053" s="262" t="s">
        <v>1321</v>
      </c>
      <c r="C1053" s="263" t="s">
        <v>1322</v>
      </c>
      <c r="D1053" s="264" t="s">
        <v>322</v>
      </c>
      <c r="E1053" s="265">
        <v>1</v>
      </c>
      <c r="F1053" s="265">
        <v>3171</v>
      </c>
      <c r="G1053" s="266">
        <f>E1053*F1053</f>
        <v>3171</v>
      </c>
      <c r="H1053" s="267">
        <v>0</v>
      </c>
      <c r="I1053" s="268">
        <f>E1053*H1053</f>
        <v>0</v>
      </c>
      <c r="J1053" s="267">
        <v>0</v>
      </c>
      <c r="K1053" s="268">
        <f>E1053*J1053</f>
        <v>0</v>
      </c>
      <c r="O1053" s="260">
        <v>2</v>
      </c>
      <c r="AA1053" s="233">
        <v>1</v>
      </c>
      <c r="AB1053" s="233">
        <v>0</v>
      </c>
      <c r="AC1053" s="233">
        <v>0</v>
      </c>
      <c r="AZ1053" s="233">
        <v>1</v>
      </c>
      <c r="BA1053" s="233">
        <f>IF(AZ1053=1,G1053,0)</f>
        <v>3171</v>
      </c>
      <c r="BB1053" s="233">
        <f>IF(AZ1053=2,G1053,0)</f>
        <v>0</v>
      </c>
      <c r="BC1053" s="233">
        <f>IF(AZ1053=3,G1053,0)</f>
        <v>0</v>
      </c>
      <c r="BD1053" s="233">
        <f>IF(AZ1053=4,G1053,0)</f>
        <v>0</v>
      </c>
      <c r="BE1053" s="233">
        <f>IF(AZ1053=5,G1053,0)</f>
        <v>0</v>
      </c>
      <c r="CA1053" s="260">
        <v>1</v>
      </c>
      <c r="CB1053" s="260">
        <v>0</v>
      </c>
    </row>
    <row r="1054" spans="1:80" x14ac:dyDescent="0.2">
      <c r="A1054" s="261">
        <v>273</v>
      </c>
      <c r="B1054" s="262" t="s">
        <v>1323</v>
      </c>
      <c r="C1054" s="263" t="s">
        <v>1324</v>
      </c>
      <c r="D1054" s="264" t="s">
        <v>1325</v>
      </c>
      <c r="E1054" s="265">
        <v>70</v>
      </c>
      <c r="F1054" s="265">
        <v>35</v>
      </c>
      <c r="G1054" s="266">
        <f>E1054*F1054</f>
        <v>2450</v>
      </c>
      <c r="H1054" s="267">
        <v>0</v>
      </c>
      <c r="I1054" s="268">
        <f>E1054*H1054</f>
        <v>0</v>
      </c>
      <c r="J1054" s="267">
        <v>0</v>
      </c>
      <c r="K1054" s="268">
        <f>E1054*J1054</f>
        <v>0</v>
      </c>
      <c r="O1054" s="260">
        <v>2</v>
      </c>
      <c r="AA1054" s="233">
        <v>1</v>
      </c>
      <c r="AB1054" s="233">
        <v>1</v>
      </c>
      <c r="AC1054" s="233">
        <v>1</v>
      </c>
      <c r="AZ1054" s="233">
        <v>1</v>
      </c>
      <c r="BA1054" s="233">
        <f>IF(AZ1054=1,G1054,0)</f>
        <v>2450</v>
      </c>
      <c r="BB1054" s="233">
        <f>IF(AZ1054=2,G1054,0)</f>
        <v>0</v>
      </c>
      <c r="BC1054" s="233">
        <f>IF(AZ1054=3,G1054,0)</f>
        <v>0</v>
      </c>
      <c r="BD1054" s="233">
        <f>IF(AZ1054=4,G1054,0)</f>
        <v>0</v>
      </c>
      <c r="BE1054" s="233">
        <f>IF(AZ1054=5,G1054,0)</f>
        <v>0</v>
      </c>
      <c r="CA1054" s="260">
        <v>1</v>
      </c>
      <c r="CB1054" s="260">
        <v>1</v>
      </c>
    </row>
    <row r="1055" spans="1:80" x14ac:dyDescent="0.2">
      <c r="A1055" s="269"/>
      <c r="B1055" s="272"/>
      <c r="C1055" s="332" t="s">
        <v>1326</v>
      </c>
      <c r="D1055" s="333"/>
      <c r="E1055" s="273">
        <v>70</v>
      </c>
      <c r="F1055" s="274"/>
      <c r="G1055" s="275"/>
      <c r="H1055" s="276"/>
      <c r="I1055" s="270"/>
      <c r="J1055" s="277"/>
      <c r="K1055" s="270"/>
      <c r="M1055" s="271" t="s">
        <v>1326</v>
      </c>
      <c r="O1055" s="260"/>
    </row>
    <row r="1056" spans="1:80" x14ac:dyDescent="0.2">
      <c r="A1056" s="261">
        <v>274</v>
      </c>
      <c r="B1056" s="262" t="s">
        <v>1327</v>
      </c>
      <c r="C1056" s="263" t="s">
        <v>1328</v>
      </c>
      <c r="D1056" s="264" t="s">
        <v>1325</v>
      </c>
      <c r="E1056" s="265">
        <v>14</v>
      </c>
      <c r="F1056" s="265">
        <v>55</v>
      </c>
      <c r="G1056" s="266">
        <f>E1056*F1056</f>
        <v>770</v>
      </c>
      <c r="H1056" s="267">
        <v>0</v>
      </c>
      <c r="I1056" s="268">
        <f>E1056*H1056</f>
        <v>0</v>
      </c>
      <c r="J1056" s="267">
        <v>0</v>
      </c>
      <c r="K1056" s="268">
        <f>E1056*J1056</f>
        <v>0</v>
      </c>
      <c r="O1056" s="260">
        <v>2</v>
      </c>
      <c r="AA1056" s="233">
        <v>1</v>
      </c>
      <c r="AB1056" s="233">
        <v>1</v>
      </c>
      <c r="AC1056" s="233">
        <v>1</v>
      </c>
      <c r="AZ1056" s="233">
        <v>1</v>
      </c>
      <c r="BA1056" s="233">
        <f>IF(AZ1056=1,G1056,0)</f>
        <v>770</v>
      </c>
      <c r="BB1056" s="233">
        <f>IF(AZ1056=2,G1056,0)</f>
        <v>0</v>
      </c>
      <c r="BC1056" s="233">
        <f>IF(AZ1056=3,G1056,0)</f>
        <v>0</v>
      </c>
      <c r="BD1056" s="233">
        <f>IF(AZ1056=4,G1056,0)</f>
        <v>0</v>
      </c>
      <c r="BE1056" s="233">
        <f>IF(AZ1056=5,G1056,0)</f>
        <v>0</v>
      </c>
      <c r="CA1056" s="260">
        <v>1</v>
      </c>
      <c r="CB1056" s="260">
        <v>1</v>
      </c>
    </row>
    <row r="1057" spans="1:80" x14ac:dyDescent="0.2">
      <c r="A1057" s="261">
        <v>275</v>
      </c>
      <c r="B1057" s="262" t="s">
        <v>1329</v>
      </c>
      <c r="C1057" s="263" t="s">
        <v>1330</v>
      </c>
      <c r="D1057" s="264" t="s">
        <v>155</v>
      </c>
      <c r="E1057" s="265">
        <v>5.7655000000000003</v>
      </c>
      <c r="F1057" s="265">
        <v>5796</v>
      </c>
      <c r="G1057" s="266">
        <f>E1057*F1057</f>
        <v>33416.838000000003</v>
      </c>
      <c r="H1057" s="267">
        <v>9.7000000000000005E-4</v>
      </c>
      <c r="I1057" s="268">
        <f>E1057*H1057</f>
        <v>5.5925350000000009E-3</v>
      </c>
      <c r="J1057" s="267">
        <v>-1.8</v>
      </c>
      <c r="K1057" s="268">
        <f>E1057*J1057</f>
        <v>-10.3779</v>
      </c>
      <c r="O1057" s="260">
        <v>2</v>
      </c>
      <c r="AA1057" s="233">
        <v>1</v>
      </c>
      <c r="AB1057" s="233">
        <v>1</v>
      </c>
      <c r="AC1057" s="233">
        <v>1</v>
      </c>
      <c r="AZ1057" s="233">
        <v>1</v>
      </c>
      <c r="BA1057" s="233">
        <f>IF(AZ1057=1,G1057,0)</f>
        <v>33416.838000000003</v>
      </c>
      <c r="BB1057" s="233">
        <f>IF(AZ1057=2,G1057,0)</f>
        <v>0</v>
      </c>
      <c r="BC1057" s="233">
        <f>IF(AZ1057=3,G1057,0)</f>
        <v>0</v>
      </c>
      <c r="BD1057" s="233">
        <f>IF(AZ1057=4,G1057,0)</f>
        <v>0</v>
      </c>
      <c r="BE1057" s="233">
        <f>IF(AZ1057=5,G1057,0)</f>
        <v>0</v>
      </c>
      <c r="CA1057" s="260">
        <v>1</v>
      </c>
      <c r="CB1057" s="260">
        <v>1</v>
      </c>
    </row>
    <row r="1058" spans="1:80" x14ac:dyDescent="0.2">
      <c r="A1058" s="269"/>
      <c r="B1058" s="272"/>
      <c r="C1058" s="332" t="s">
        <v>1331</v>
      </c>
      <c r="D1058" s="333"/>
      <c r="E1058" s="273">
        <v>0</v>
      </c>
      <c r="F1058" s="274"/>
      <c r="G1058" s="275"/>
      <c r="H1058" s="276"/>
      <c r="I1058" s="270"/>
      <c r="J1058" s="277"/>
      <c r="K1058" s="270"/>
      <c r="M1058" s="271" t="s">
        <v>1331</v>
      </c>
      <c r="O1058" s="260"/>
    </row>
    <row r="1059" spans="1:80" x14ac:dyDescent="0.2">
      <c r="A1059" s="269"/>
      <c r="B1059" s="272"/>
      <c r="C1059" s="332" t="s">
        <v>1332</v>
      </c>
      <c r="D1059" s="333"/>
      <c r="E1059" s="273">
        <v>5.7655000000000003</v>
      </c>
      <c r="F1059" s="274"/>
      <c r="G1059" s="275"/>
      <c r="H1059" s="276"/>
      <c r="I1059" s="270"/>
      <c r="J1059" s="277"/>
      <c r="K1059" s="270"/>
      <c r="M1059" s="271" t="s">
        <v>1332</v>
      </c>
      <c r="O1059" s="260"/>
    </row>
    <row r="1060" spans="1:80" x14ac:dyDescent="0.2">
      <c r="A1060" s="261">
        <v>276</v>
      </c>
      <c r="B1060" s="262" t="s">
        <v>1333</v>
      </c>
      <c r="C1060" s="263" t="s">
        <v>1334</v>
      </c>
      <c r="D1060" s="264" t="s">
        <v>200</v>
      </c>
      <c r="E1060" s="265">
        <v>23.4</v>
      </c>
      <c r="F1060" s="265">
        <v>1152</v>
      </c>
      <c r="G1060" s="266">
        <f>E1060*F1060</f>
        <v>26956.799999999999</v>
      </c>
      <c r="H1060" s="267">
        <v>1.0399999999999999E-3</v>
      </c>
      <c r="I1060" s="268">
        <f>E1060*H1060</f>
        <v>2.4335999999999997E-2</v>
      </c>
      <c r="J1060" s="267">
        <v>-0.29399999999999998</v>
      </c>
      <c r="K1060" s="268">
        <f>E1060*J1060</f>
        <v>-6.879599999999999</v>
      </c>
      <c r="O1060" s="260">
        <v>2</v>
      </c>
      <c r="AA1060" s="233">
        <v>2</v>
      </c>
      <c r="AB1060" s="233">
        <v>1</v>
      </c>
      <c r="AC1060" s="233">
        <v>1</v>
      </c>
      <c r="AZ1060" s="233">
        <v>1</v>
      </c>
      <c r="BA1060" s="233">
        <f>IF(AZ1060=1,G1060,0)</f>
        <v>26956.799999999999</v>
      </c>
      <c r="BB1060" s="233">
        <f>IF(AZ1060=2,G1060,0)</f>
        <v>0</v>
      </c>
      <c r="BC1060" s="233">
        <f>IF(AZ1060=3,G1060,0)</f>
        <v>0</v>
      </c>
      <c r="BD1060" s="233">
        <f>IF(AZ1060=4,G1060,0)</f>
        <v>0</v>
      </c>
      <c r="BE1060" s="233">
        <f>IF(AZ1060=5,G1060,0)</f>
        <v>0</v>
      </c>
      <c r="CA1060" s="260">
        <v>2</v>
      </c>
      <c r="CB1060" s="260">
        <v>1</v>
      </c>
    </row>
    <row r="1061" spans="1:80" x14ac:dyDescent="0.2">
      <c r="A1061" s="269"/>
      <c r="B1061" s="272"/>
      <c r="C1061" s="332" t="s">
        <v>1335</v>
      </c>
      <c r="D1061" s="333"/>
      <c r="E1061" s="273">
        <v>0</v>
      </c>
      <c r="F1061" s="274"/>
      <c r="G1061" s="275"/>
      <c r="H1061" s="276"/>
      <c r="I1061" s="270"/>
      <c r="J1061" s="277"/>
      <c r="K1061" s="270"/>
      <c r="M1061" s="271" t="s">
        <v>1335</v>
      </c>
      <c r="O1061" s="260"/>
    </row>
    <row r="1062" spans="1:80" x14ac:dyDescent="0.2">
      <c r="A1062" s="269"/>
      <c r="B1062" s="272"/>
      <c r="C1062" s="332" t="s">
        <v>1336</v>
      </c>
      <c r="D1062" s="333"/>
      <c r="E1062" s="273">
        <v>23.4</v>
      </c>
      <c r="F1062" s="274"/>
      <c r="G1062" s="275"/>
      <c r="H1062" s="276"/>
      <c r="I1062" s="270"/>
      <c r="J1062" s="277"/>
      <c r="K1062" s="270"/>
      <c r="M1062" s="271" t="s">
        <v>1336</v>
      </c>
      <c r="O1062" s="260"/>
    </row>
    <row r="1063" spans="1:80" x14ac:dyDescent="0.2">
      <c r="A1063" s="278"/>
      <c r="B1063" s="279" t="s">
        <v>100</v>
      </c>
      <c r="C1063" s="280" t="s">
        <v>1071</v>
      </c>
      <c r="D1063" s="281"/>
      <c r="E1063" s="282"/>
      <c r="F1063" s="283"/>
      <c r="G1063" s="284">
        <f>SUM(G840:G1062)</f>
        <v>708993.10240000009</v>
      </c>
      <c r="H1063" s="285"/>
      <c r="I1063" s="286">
        <f>SUM(I840:I1062)</f>
        <v>0.42715708900000005</v>
      </c>
      <c r="J1063" s="285"/>
      <c r="K1063" s="286">
        <f>SUM(K840:K1062)</f>
        <v>-453.84353170000003</v>
      </c>
      <c r="O1063" s="260">
        <v>4</v>
      </c>
      <c r="BA1063" s="287">
        <f>SUM(BA840:BA1062)</f>
        <v>708993.10240000009</v>
      </c>
      <c r="BB1063" s="287">
        <f>SUM(BB840:BB1062)</f>
        <v>0</v>
      </c>
      <c r="BC1063" s="287">
        <f>SUM(BC840:BC1062)</f>
        <v>0</v>
      </c>
      <c r="BD1063" s="287">
        <f>SUM(BD840:BD1062)</f>
        <v>0</v>
      </c>
      <c r="BE1063" s="287">
        <f>SUM(BE840:BE1062)</f>
        <v>0</v>
      </c>
    </row>
    <row r="1064" spans="1:80" x14ac:dyDescent="0.2">
      <c r="A1064" s="250" t="s">
        <v>97</v>
      </c>
      <c r="B1064" s="251" t="s">
        <v>1337</v>
      </c>
      <c r="C1064" s="252" t="s">
        <v>1338</v>
      </c>
      <c r="D1064" s="253"/>
      <c r="E1064" s="254"/>
      <c r="F1064" s="254"/>
      <c r="G1064" s="255"/>
      <c r="H1064" s="256"/>
      <c r="I1064" s="257"/>
      <c r="J1064" s="258"/>
      <c r="K1064" s="259"/>
      <c r="O1064" s="260">
        <v>1</v>
      </c>
    </row>
    <row r="1065" spans="1:80" x14ac:dyDescent="0.2">
      <c r="A1065" s="261">
        <v>277</v>
      </c>
      <c r="B1065" s="262" t="s">
        <v>1340</v>
      </c>
      <c r="C1065" s="263" t="s">
        <v>1341</v>
      </c>
      <c r="D1065" s="264" t="s">
        <v>265</v>
      </c>
      <c r="E1065" s="265">
        <v>1239.534749656</v>
      </c>
      <c r="F1065" s="265">
        <v>580</v>
      </c>
      <c r="G1065" s="266">
        <f>E1065*F1065</f>
        <v>718930.15480048</v>
      </c>
      <c r="H1065" s="267">
        <v>0</v>
      </c>
      <c r="I1065" s="268">
        <f>E1065*H1065</f>
        <v>0</v>
      </c>
      <c r="J1065" s="267"/>
      <c r="K1065" s="268">
        <f>E1065*J1065</f>
        <v>0</v>
      </c>
      <c r="O1065" s="260">
        <v>2</v>
      </c>
      <c r="AA1065" s="233">
        <v>7</v>
      </c>
      <c r="AB1065" s="233">
        <v>1</v>
      </c>
      <c r="AC1065" s="233">
        <v>2</v>
      </c>
      <c r="AZ1065" s="233">
        <v>1</v>
      </c>
      <c r="BA1065" s="233">
        <f>IF(AZ1065=1,G1065,0)</f>
        <v>718930.15480048</v>
      </c>
      <c r="BB1065" s="233">
        <f>IF(AZ1065=2,G1065,0)</f>
        <v>0</v>
      </c>
      <c r="BC1065" s="233">
        <f>IF(AZ1065=3,G1065,0)</f>
        <v>0</v>
      </c>
      <c r="BD1065" s="233">
        <f>IF(AZ1065=4,G1065,0)</f>
        <v>0</v>
      </c>
      <c r="BE1065" s="233">
        <f>IF(AZ1065=5,G1065,0)</f>
        <v>0</v>
      </c>
      <c r="CA1065" s="260">
        <v>7</v>
      </c>
      <c r="CB1065" s="260">
        <v>1</v>
      </c>
    </row>
    <row r="1066" spans="1:80" x14ac:dyDescent="0.2">
      <c r="A1066" s="278"/>
      <c r="B1066" s="279" t="s">
        <v>100</v>
      </c>
      <c r="C1066" s="280" t="s">
        <v>1339</v>
      </c>
      <c r="D1066" s="281"/>
      <c r="E1066" s="282"/>
      <c r="F1066" s="283"/>
      <c r="G1066" s="284">
        <f>SUM(G1064:G1065)</f>
        <v>718930.15480048</v>
      </c>
      <c r="H1066" s="285"/>
      <c r="I1066" s="286">
        <f>SUM(I1064:I1065)</f>
        <v>0</v>
      </c>
      <c r="J1066" s="285"/>
      <c r="K1066" s="286">
        <f>SUM(K1064:K1065)</f>
        <v>0</v>
      </c>
      <c r="O1066" s="260">
        <v>4</v>
      </c>
      <c r="BA1066" s="287">
        <f>SUM(BA1064:BA1065)</f>
        <v>718930.15480048</v>
      </c>
      <c r="BB1066" s="287">
        <f>SUM(BB1064:BB1065)</f>
        <v>0</v>
      </c>
      <c r="BC1066" s="287">
        <f>SUM(BC1064:BC1065)</f>
        <v>0</v>
      </c>
      <c r="BD1066" s="287">
        <f>SUM(BD1064:BD1065)</f>
        <v>0</v>
      </c>
      <c r="BE1066" s="287">
        <f>SUM(BE1064:BE1065)</f>
        <v>0</v>
      </c>
    </row>
    <row r="1067" spans="1:80" x14ac:dyDescent="0.2">
      <c r="A1067" s="250" t="s">
        <v>97</v>
      </c>
      <c r="B1067" s="251" t="s">
        <v>1342</v>
      </c>
      <c r="C1067" s="252" t="s">
        <v>1343</v>
      </c>
      <c r="D1067" s="253"/>
      <c r="E1067" s="254"/>
      <c r="F1067" s="254"/>
      <c r="G1067" s="255"/>
      <c r="H1067" s="256"/>
      <c r="I1067" s="257"/>
      <c r="J1067" s="258"/>
      <c r="K1067" s="259"/>
      <c r="O1067" s="260">
        <v>1</v>
      </c>
    </row>
    <row r="1068" spans="1:80" x14ac:dyDescent="0.2">
      <c r="A1068" s="261">
        <v>278</v>
      </c>
      <c r="B1068" s="262" t="s">
        <v>1345</v>
      </c>
      <c r="C1068" s="263" t="s">
        <v>1346</v>
      </c>
      <c r="D1068" s="264" t="s">
        <v>200</v>
      </c>
      <c r="E1068" s="265">
        <v>116.17749999999999</v>
      </c>
      <c r="F1068" s="265">
        <v>14</v>
      </c>
      <c r="G1068" s="266">
        <f>E1068*F1068</f>
        <v>1626.4849999999999</v>
      </c>
      <c r="H1068" s="267">
        <v>0</v>
      </c>
      <c r="I1068" s="268">
        <f>E1068*H1068</f>
        <v>0</v>
      </c>
      <c r="J1068" s="267">
        <v>-1.15E-3</v>
      </c>
      <c r="K1068" s="268">
        <f>E1068*J1068</f>
        <v>-0.13360412499999999</v>
      </c>
      <c r="O1068" s="260">
        <v>2</v>
      </c>
      <c r="AA1068" s="233">
        <v>1</v>
      </c>
      <c r="AB1068" s="233">
        <v>7</v>
      </c>
      <c r="AC1068" s="233">
        <v>7</v>
      </c>
      <c r="AZ1068" s="233">
        <v>2</v>
      </c>
      <c r="BA1068" s="233">
        <f>IF(AZ1068=1,G1068,0)</f>
        <v>0</v>
      </c>
      <c r="BB1068" s="233">
        <f>IF(AZ1068=2,G1068,0)</f>
        <v>1626.4849999999999</v>
      </c>
      <c r="BC1068" s="233">
        <f>IF(AZ1068=3,G1068,0)</f>
        <v>0</v>
      </c>
      <c r="BD1068" s="233">
        <f>IF(AZ1068=4,G1068,0)</f>
        <v>0</v>
      </c>
      <c r="BE1068" s="233">
        <f>IF(AZ1068=5,G1068,0)</f>
        <v>0</v>
      </c>
      <c r="CA1068" s="260">
        <v>1</v>
      </c>
      <c r="CB1068" s="260">
        <v>7</v>
      </c>
    </row>
    <row r="1069" spans="1:80" x14ac:dyDescent="0.2">
      <c r="A1069" s="269"/>
      <c r="B1069" s="272"/>
      <c r="C1069" s="332" t="s">
        <v>1347</v>
      </c>
      <c r="D1069" s="333"/>
      <c r="E1069" s="273">
        <v>0</v>
      </c>
      <c r="F1069" s="274"/>
      <c r="G1069" s="275"/>
      <c r="H1069" s="276"/>
      <c r="I1069" s="270"/>
      <c r="J1069" s="277"/>
      <c r="K1069" s="270"/>
      <c r="M1069" s="271" t="s">
        <v>1347</v>
      </c>
      <c r="O1069" s="260"/>
    </row>
    <row r="1070" spans="1:80" x14ac:dyDescent="0.2">
      <c r="A1070" s="269"/>
      <c r="B1070" s="272"/>
      <c r="C1070" s="332" t="s">
        <v>1139</v>
      </c>
      <c r="D1070" s="333"/>
      <c r="E1070" s="273">
        <v>0</v>
      </c>
      <c r="F1070" s="274"/>
      <c r="G1070" s="275"/>
      <c r="H1070" s="276"/>
      <c r="I1070" s="270"/>
      <c r="J1070" s="277"/>
      <c r="K1070" s="270"/>
      <c r="M1070" s="271" t="s">
        <v>1139</v>
      </c>
      <c r="O1070" s="260"/>
    </row>
    <row r="1071" spans="1:80" x14ac:dyDescent="0.2">
      <c r="A1071" s="269"/>
      <c r="B1071" s="272"/>
      <c r="C1071" s="332" t="s">
        <v>1348</v>
      </c>
      <c r="D1071" s="333"/>
      <c r="E1071" s="273">
        <v>35.1</v>
      </c>
      <c r="F1071" s="274"/>
      <c r="G1071" s="275"/>
      <c r="H1071" s="276"/>
      <c r="I1071" s="270"/>
      <c r="J1071" s="277"/>
      <c r="K1071" s="270"/>
      <c r="M1071" s="271" t="s">
        <v>1348</v>
      </c>
      <c r="O1071" s="260"/>
    </row>
    <row r="1072" spans="1:80" x14ac:dyDescent="0.2">
      <c r="A1072" s="269"/>
      <c r="B1072" s="272"/>
      <c r="C1072" s="332" t="s">
        <v>1141</v>
      </c>
      <c r="D1072" s="333"/>
      <c r="E1072" s="273">
        <v>0</v>
      </c>
      <c r="F1072" s="274"/>
      <c r="G1072" s="275"/>
      <c r="H1072" s="276"/>
      <c r="I1072" s="270"/>
      <c r="J1072" s="277"/>
      <c r="K1072" s="270"/>
      <c r="M1072" s="271" t="s">
        <v>1141</v>
      </c>
      <c r="O1072" s="260"/>
    </row>
    <row r="1073" spans="1:80" x14ac:dyDescent="0.2">
      <c r="A1073" s="269"/>
      <c r="B1073" s="272"/>
      <c r="C1073" s="332" t="s">
        <v>1349</v>
      </c>
      <c r="D1073" s="333"/>
      <c r="E1073" s="273">
        <v>13.23</v>
      </c>
      <c r="F1073" s="274"/>
      <c r="G1073" s="275"/>
      <c r="H1073" s="276"/>
      <c r="I1073" s="270"/>
      <c r="J1073" s="277"/>
      <c r="K1073" s="270"/>
      <c r="M1073" s="271" t="s">
        <v>1349</v>
      </c>
      <c r="O1073" s="260"/>
    </row>
    <row r="1074" spans="1:80" x14ac:dyDescent="0.2">
      <c r="A1074" s="269"/>
      <c r="B1074" s="272"/>
      <c r="C1074" s="332" t="s">
        <v>1143</v>
      </c>
      <c r="D1074" s="333"/>
      <c r="E1074" s="273">
        <v>0</v>
      </c>
      <c r="F1074" s="274"/>
      <c r="G1074" s="275"/>
      <c r="H1074" s="276"/>
      <c r="I1074" s="270"/>
      <c r="J1074" s="277"/>
      <c r="K1074" s="270"/>
      <c r="M1074" s="271" t="s">
        <v>1143</v>
      </c>
      <c r="O1074" s="260"/>
    </row>
    <row r="1075" spans="1:80" ht="22.5" x14ac:dyDescent="0.2">
      <c r="A1075" s="269"/>
      <c r="B1075" s="272"/>
      <c r="C1075" s="332" t="s">
        <v>262</v>
      </c>
      <c r="D1075" s="333"/>
      <c r="E1075" s="273">
        <v>67.847499999999997</v>
      </c>
      <c r="F1075" s="274"/>
      <c r="G1075" s="275"/>
      <c r="H1075" s="276"/>
      <c r="I1075" s="270"/>
      <c r="J1075" s="277"/>
      <c r="K1075" s="270"/>
      <c r="M1075" s="271" t="s">
        <v>262</v>
      </c>
      <c r="O1075" s="260"/>
    </row>
    <row r="1076" spans="1:80" ht="22.5" x14ac:dyDescent="0.2">
      <c r="A1076" s="261">
        <v>279</v>
      </c>
      <c r="B1076" s="262" t="s">
        <v>1350</v>
      </c>
      <c r="C1076" s="263" t="s">
        <v>1351</v>
      </c>
      <c r="D1076" s="264" t="s">
        <v>200</v>
      </c>
      <c r="E1076" s="265">
        <v>260.88099999999997</v>
      </c>
      <c r="F1076" s="265">
        <v>290</v>
      </c>
      <c r="G1076" s="266">
        <f>E1076*F1076</f>
        <v>75655.489999999991</v>
      </c>
      <c r="H1076" s="267">
        <v>1.47E-3</v>
      </c>
      <c r="I1076" s="268">
        <f>E1076*H1076</f>
        <v>0.38349506999999994</v>
      </c>
      <c r="J1076" s="267">
        <v>0</v>
      </c>
      <c r="K1076" s="268">
        <f>E1076*J1076</f>
        <v>0</v>
      </c>
      <c r="O1076" s="260">
        <v>2</v>
      </c>
      <c r="AA1076" s="233">
        <v>1</v>
      </c>
      <c r="AB1076" s="233">
        <v>7</v>
      </c>
      <c r="AC1076" s="233">
        <v>7</v>
      </c>
      <c r="AZ1076" s="233">
        <v>2</v>
      </c>
      <c r="BA1076" s="233">
        <f>IF(AZ1076=1,G1076,0)</f>
        <v>0</v>
      </c>
      <c r="BB1076" s="233">
        <f>IF(AZ1076=2,G1076,0)</f>
        <v>75655.489999999991</v>
      </c>
      <c r="BC1076" s="233">
        <f>IF(AZ1076=3,G1076,0)</f>
        <v>0</v>
      </c>
      <c r="BD1076" s="233">
        <f>IF(AZ1076=4,G1076,0)</f>
        <v>0</v>
      </c>
      <c r="BE1076" s="233">
        <f>IF(AZ1076=5,G1076,0)</f>
        <v>0</v>
      </c>
      <c r="CA1076" s="260">
        <v>1</v>
      </c>
      <c r="CB1076" s="260">
        <v>7</v>
      </c>
    </row>
    <row r="1077" spans="1:80" x14ac:dyDescent="0.2">
      <c r="A1077" s="269"/>
      <c r="B1077" s="272"/>
      <c r="C1077" s="332" t="s">
        <v>1352</v>
      </c>
      <c r="D1077" s="333"/>
      <c r="E1077" s="273">
        <v>0</v>
      </c>
      <c r="F1077" s="274"/>
      <c r="G1077" s="275"/>
      <c r="H1077" s="276"/>
      <c r="I1077" s="270"/>
      <c r="J1077" s="277"/>
      <c r="K1077" s="270"/>
      <c r="M1077" s="271" t="s">
        <v>1352</v>
      </c>
      <c r="O1077" s="260"/>
    </row>
    <row r="1078" spans="1:80" x14ac:dyDescent="0.2">
      <c r="A1078" s="269"/>
      <c r="B1078" s="272"/>
      <c r="C1078" s="332" t="s">
        <v>1353</v>
      </c>
      <c r="D1078" s="333"/>
      <c r="E1078" s="273">
        <v>9.66</v>
      </c>
      <c r="F1078" s="274"/>
      <c r="G1078" s="275"/>
      <c r="H1078" s="276"/>
      <c r="I1078" s="270"/>
      <c r="J1078" s="277"/>
      <c r="K1078" s="270"/>
      <c r="M1078" s="271" t="s">
        <v>1353</v>
      </c>
      <c r="O1078" s="260"/>
    </row>
    <row r="1079" spans="1:80" x14ac:dyDescent="0.2">
      <c r="A1079" s="269"/>
      <c r="B1079" s="272"/>
      <c r="C1079" s="332" t="s">
        <v>1354</v>
      </c>
      <c r="D1079" s="333"/>
      <c r="E1079" s="273">
        <v>0</v>
      </c>
      <c r="F1079" s="274"/>
      <c r="G1079" s="275"/>
      <c r="H1079" s="276"/>
      <c r="I1079" s="270"/>
      <c r="J1079" s="277"/>
      <c r="K1079" s="270"/>
      <c r="M1079" s="271" t="s">
        <v>1354</v>
      </c>
      <c r="O1079" s="260"/>
    </row>
    <row r="1080" spans="1:80" x14ac:dyDescent="0.2">
      <c r="A1080" s="269"/>
      <c r="B1080" s="272"/>
      <c r="C1080" s="332" t="s">
        <v>279</v>
      </c>
      <c r="D1080" s="333"/>
      <c r="E1080" s="273">
        <v>79.495000000000005</v>
      </c>
      <c r="F1080" s="274"/>
      <c r="G1080" s="275"/>
      <c r="H1080" s="276"/>
      <c r="I1080" s="270"/>
      <c r="J1080" s="277"/>
      <c r="K1080" s="270"/>
      <c r="M1080" s="271" t="s">
        <v>279</v>
      </c>
      <c r="O1080" s="260"/>
    </row>
    <row r="1081" spans="1:80" x14ac:dyDescent="0.2">
      <c r="A1081" s="269"/>
      <c r="B1081" s="272"/>
      <c r="C1081" s="332" t="s">
        <v>280</v>
      </c>
      <c r="D1081" s="333"/>
      <c r="E1081" s="273">
        <v>171.726</v>
      </c>
      <c r="F1081" s="274"/>
      <c r="G1081" s="275"/>
      <c r="H1081" s="276"/>
      <c r="I1081" s="270"/>
      <c r="J1081" s="277"/>
      <c r="K1081" s="270"/>
      <c r="M1081" s="271" t="s">
        <v>280</v>
      </c>
      <c r="O1081" s="260"/>
    </row>
    <row r="1082" spans="1:80" ht="22.5" x14ac:dyDescent="0.2">
      <c r="A1082" s="261">
        <v>280</v>
      </c>
      <c r="B1082" s="262" t="s">
        <v>1355</v>
      </c>
      <c r="C1082" s="263" t="s">
        <v>1356</v>
      </c>
      <c r="D1082" s="264" t="s">
        <v>200</v>
      </c>
      <c r="E1082" s="265">
        <v>49.2</v>
      </c>
      <c r="F1082" s="265">
        <v>330</v>
      </c>
      <c r="G1082" s="266">
        <f>E1082*F1082</f>
        <v>16236.000000000002</v>
      </c>
      <c r="H1082" s="267">
        <v>1.5100000000000001E-3</v>
      </c>
      <c r="I1082" s="268">
        <f>E1082*H1082</f>
        <v>7.4292000000000011E-2</v>
      </c>
      <c r="J1082" s="267">
        <v>0</v>
      </c>
      <c r="K1082" s="268">
        <f>E1082*J1082</f>
        <v>0</v>
      </c>
      <c r="O1082" s="260">
        <v>2</v>
      </c>
      <c r="AA1082" s="233">
        <v>1</v>
      </c>
      <c r="AB1082" s="233">
        <v>7</v>
      </c>
      <c r="AC1082" s="233">
        <v>7</v>
      </c>
      <c r="AZ1082" s="233">
        <v>2</v>
      </c>
      <c r="BA1082" s="233">
        <f>IF(AZ1082=1,G1082,0)</f>
        <v>0</v>
      </c>
      <c r="BB1082" s="233">
        <f>IF(AZ1082=2,G1082,0)</f>
        <v>16236.000000000002</v>
      </c>
      <c r="BC1082" s="233">
        <f>IF(AZ1082=3,G1082,0)</f>
        <v>0</v>
      </c>
      <c r="BD1082" s="233">
        <f>IF(AZ1082=4,G1082,0)</f>
        <v>0</v>
      </c>
      <c r="BE1082" s="233">
        <f>IF(AZ1082=5,G1082,0)</f>
        <v>0</v>
      </c>
      <c r="CA1082" s="260">
        <v>1</v>
      </c>
      <c r="CB1082" s="260">
        <v>7</v>
      </c>
    </row>
    <row r="1083" spans="1:80" x14ac:dyDescent="0.2">
      <c r="A1083" s="269"/>
      <c r="B1083" s="272"/>
      <c r="C1083" s="332" t="s">
        <v>1352</v>
      </c>
      <c r="D1083" s="333"/>
      <c r="E1083" s="273">
        <v>0</v>
      </c>
      <c r="F1083" s="274"/>
      <c r="G1083" s="275"/>
      <c r="H1083" s="276"/>
      <c r="I1083" s="270"/>
      <c r="J1083" s="277"/>
      <c r="K1083" s="270"/>
      <c r="M1083" s="271" t="s">
        <v>1352</v>
      </c>
      <c r="O1083" s="260"/>
    </row>
    <row r="1084" spans="1:80" x14ac:dyDescent="0.2">
      <c r="A1084" s="269"/>
      <c r="B1084" s="272"/>
      <c r="C1084" s="332" t="s">
        <v>1357</v>
      </c>
      <c r="D1084" s="333"/>
      <c r="E1084" s="273">
        <v>13.125</v>
      </c>
      <c r="F1084" s="274"/>
      <c r="G1084" s="275"/>
      <c r="H1084" s="276"/>
      <c r="I1084" s="270"/>
      <c r="J1084" s="277"/>
      <c r="K1084" s="270"/>
      <c r="M1084" s="271" t="s">
        <v>1357</v>
      </c>
      <c r="O1084" s="260"/>
    </row>
    <row r="1085" spans="1:80" x14ac:dyDescent="0.2">
      <c r="A1085" s="269"/>
      <c r="B1085" s="272"/>
      <c r="C1085" s="332" t="s">
        <v>1358</v>
      </c>
      <c r="D1085" s="333"/>
      <c r="E1085" s="273">
        <v>0</v>
      </c>
      <c r="F1085" s="274"/>
      <c r="G1085" s="275"/>
      <c r="H1085" s="276"/>
      <c r="I1085" s="270"/>
      <c r="J1085" s="277"/>
      <c r="K1085" s="270"/>
      <c r="M1085" s="271" t="s">
        <v>1358</v>
      </c>
      <c r="O1085" s="260"/>
    </row>
    <row r="1086" spans="1:80" ht="22.5" x14ac:dyDescent="0.2">
      <c r="A1086" s="269"/>
      <c r="B1086" s="272"/>
      <c r="C1086" s="332" t="s">
        <v>1359</v>
      </c>
      <c r="D1086" s="333"/>
      <c r="E1086" s="273">
        <v>15.875</v>
      </c>
      <c r="F1086" s="274"/>
      <c r="G1086" s="275"/>
      <c r="H1086" s="276"/>
      <c r="I1086" s="270"/>
      <c r="J1086" s="277"/>
      <c r="K1086" s="270"/>
      <c r="M1086" s="271" t="s">
        <v>1359</v>
      </c>
      <c r="O1086" s="260"/>
    </row>
    <row r="1087" spans="1:80" x14ac:dyDescent="0.2">
      <c r="A1087" s="269"/>
      <c r="B1087" s="272"/>
      <c r="C1087" s="332" t="s">
        <v>1360</v>
      </c>
      <c r="D1087" s="333"/>
      <c r="E1087" s="273">
        <v>20.2</v>
      </c>
      <c r="F1087" s="274"/>
      <c r="G1087" s="275"/>
      <c r="H1087" s="276"/>
      <c r="I1087" s="270"/>
      <c r="J1087" s="277"/>
      <c r="K1087" s="270"/>
      <c r="M1087" s="271" t="s">
        <v>1360</v>
      </c>
      <c r="O1087" s="260"/>
    </row>
    <row r="1088" spans="1:80" ht="22.5" x14ac:dyDescent="0.2">
      <c r="A1088" s="261">
        <v>281</v>
      </c>
      <c r="B1088" s="262" t="s">
        <v>1361</v>
      </c>
      <c r="C1088" s="263" t="s">
        <v>1362</v>
      </c>
      <c r="D1088" s="264" t="s">
        <v>200</v>
      </c>
      <c r="E1088" s="265">
        <v>260.88099999999997</v>
      </c>
      <c r="F1088" s="265">
        <v>56</v>
      </c>
      <c r="G1088" s="266">
        <f>E1088*F1088</f>
        <v>14609.335999999999</v>
      </c>
      <c r="H1088" s="267">
        <v>3.2000000000000003E-4</v>
      </c>
      <c r="I1088" s="268">
        <f>E1088*H1088</f>
        <v>8.3481920000000001E-2</v>
      </c>
      <c r="J1088" s="267">
        <v>0</v>
      </c>
      <c r="K1088" s="268">
        <f>E1088*J1088</f>
        <v>0</v>
      </c>
      <c r="O1088" s="260">
        <v>2</v>
      </c>
      <c r="AA1088" s="233">
        <v>1</v>
      </c>
      <c r="AB1088" s="233">
        <v>7</v>
      </c>
      <c r="AC1088" s="233">
        <v>7</v>
      </c>
      <c r="AZ1088" s="233">
        <v>2</v>
      </c>
      <c r="BA1088" s="233">
        <f>IF(AZ1088=1,G1088,0)</f>
        <v>0</v>
      </c>
      <c r="BB1088" s="233">
        <f>IF(AZ1088=2,G1088,0)</f>
        <v>14609.335999999999</v>
      </c>
      <c r="BC1088" s="233">
        <f>IF(AZ1088=3,G1088,0)</f>
        <v>0</v>
      </c>
      <c r="BD1088" s="233">
        <f>IF(AZ1088=4,G1088,0)</f>
        <v>0</v>
      </c>
      <c r="BE1088" s="233">
        <f>IF(AZ1088=5,G1088,0)</f>
        <v>0</v>
      </c>
      <c r="CA1088" s="260">
        <v>1</v>
      </c>
      <c r="CB1088" s="260">
        <v>7</v>
      </c>
    </row>
    <row r="1089" spans="1:80" x14ac:dyDescent="0.2">
      <c r="A1089" s="269"/>
      <c r="B1089" s="272"/>
      <c r="C1089" s="332" t="s">
        <v>1363</v>
      </c>
      <c r="D1089" s="333"/>
      <c r="E1089" s="273">
        <v>0</v>
      </c>
      <c r="F1089" s="274"/>
      <c r="G1089" s="275"/>
      <c r="H1089" s="276"/>
      <c r="I1089" s="270"/>
      <c r="J1089" s="277"/>
      <c r="K1089" s="270"/>
      <c r="M1089" s="271" t="s">
        <v>1363</v>
      </c>
      <c r="O1089" s="260"/>
    </row>
    <row r="1090" spans="1:80" x14ac:dyDescent="0.2">
      <c r="A1090" s="269"/>
      <c r="B1090" s="272"/>
      <c r="C1090" s="332" t="s">
        <v>1353</v>
      </c>
      <c r="D1090" s="333"/>
      <c r="E1090" s="273">
        <v>9.66</v>
      </c>
      <c r="F1090" s="274"/>
      <c r="G1090" s="275"/>
      <c r="H1090" s="276"/>
      <c r="I1090" s="270"/>
      <c r="J1090" s="277"/>
      <c r="K1090" s="270"/>
      <c r="M1090" s="271" t="s">
        <v>1353</v>
      </c>
      <c r="O1090" s="260"/>
    </row>
    <row r="1091" spans="1:80" x14ac:dyDescent="0.2">
      <c r="A1091" s="269"/>
      <c r="B1091" s="272"/>
      <c r="C1091" s="332" t="s">
        <v>1364</v>
      </c>
      <c r="D1091" s="333"/>
      <c r="E1091" s="273">
        <v>0</v>
      </c>
      <c r="F1091" s="274"/>
      <c r="G1091" s="275"/>
      <c r="H1091" s="276"/>
      <c r="I1091" s="270"/>
      <c r="J1091" s="277"/>
      <c r="K1091" s="270"/>
      <c r="M1091" s="271" t="s">
        <v>1364</v>
      </c>
      <c r="O1091" s="260"/>
    </row>
    <row r="1092" spans="1:80" x14ac:dyDescent="0.2">
      <c r="A1092" s="269"/>
      <c r="B1092" s="272"/>
      <c r="C1092" s="332" t="s">
        <v>279</v>
      </c>
      <c r="D1092" s="333"/>
      <c r="E1092" s="273">
        <v>79.495000000000005</v>
      </c>
      <c r="F1092" s="274"/>
      <c r="G1092" s="275"/>
      <c r="H1092" s="276"/>
      <c r="I1092" s="270"/>
      <c r="J1092" s="277"/>
      <c r="K1092" s="270"/>
      <c r="M1092" s="271" t="s">
        <v>279</v>
      </c>
      <c r="O1092" s="260"/>
    </row>
    <row r="1093" spans="1:80" x14ac:dyDescent="0.2">
      <c r="A1093" s="269"/>
      <c r="B1093" s="272"/>
      <c r="C1093" s="332" t="s">
        <v>280</v>
      </c>
      <c r="D1093" s="333"/>
      <c r="E1093" s="273">
        <v>171.726</v>
      </c>
      <c r="F1093" s="274"/>
      <c r="G1093" s="275"/>
      <c r="H1093" s="276"/>
      <c r="I1093" s="270"/>
      <c r="J1093" s="277"/>
      <c r="K1093" s="270"/>
      <c r="M1093" s="271" t="s">
        <v>280</v>
      </c>
      <c r="O1093" s="260"/>
    </row>
    <row r="1094" spans="1:80" ht="22.5" x14ac:dyDescent="0.2">
      <c r="A1094" s="261">
        <v>282</v>
      </c>
      <c r="B1094" s="262" t="s">
        <v>1365</v>
      </c>
      <c r="C1094" s="263" t="s">
        <v>1366</v>
      </c>
      <c r="D1094" s="264" t="s">
        <v>200</v>
      </c>
      <c r="E1094" s="265">
        <v>49.2</v>
      </c>
      <c r="F1094" s="265">
        <v>83</v>
      </c>
      <c r="G1094" s="266">
        <f>E1094*F1094</f>
        <v>4083.6000000000004</v>
      </c>
      <c r="H1094" s="267">
        <v>3.2000000000000003E-4</v>
      </c>
      <c r="I1094" s="268">
        <f>E1094*H1094</f>
        <v>1.5744000000000001E-2</v>
      </c>
      <c r="J1094" s="267">
        <v>0</v>
      </c>
      <c r="K1094" s="268">
        <f>E1094*J1094</f>
        <v>0</v>
      </c>
      <c r="O1094" s="260">
        <v>2</v>
      </c>
      <c r="AA1094" s="233">
        <v>1</v>
      </c>
      <c r="AB1094" s="233">
        <v>7</v>
      </c>
      <c r="AC1094" s="233">
        <v>7</v>
      </c>
      <c r="AZ1094" s="233">
        <v>2</v>
      </c>
      <c r="BA1094" s="233">
        <f>IF(AZ1094=1,G1094,0)</f>
        <v>0</v>
      </c>
      <c r="BB1094" s="233">
        <f>IF(AZ1094=2,G1094,0)</f>
        <v>4083.6000000000004</v>
      </c>
      <c r="BC1094" s="233">
        <f>IF(AZ1094=3,G1094,0)</f>
        <v>0</v>
      </c>
      <c r="BD1094" s="233">
        <f>IF(AZ1094=4,G1094,0)</f>
        <v>0</v>
      </c>
      <c r="BE1094" s="233">
        <f>IF(AZ1094=5,G1094,0)</f>
        <v>0</v>
      </c>
      <c r="CA1094" s="260">
        <v>1</v>
      </c>
      <c r="CB1094" s="260">
        <v>7</v>
      </c>
    </row>
    <row r="1095" spans="1:80" x14ac:dyDescent="0.2">
      <c r="A1095" s="269"/>
      <c r="B1095" s="272"/>
      <c r="C1095" s="332" t="s">
        <v>1363</v>
      </c>
      <c r="D1095" s="333"/>
      <c r="E1095" s="273">
        <v>0</v>
      </c>
      <c r="F1095" s="274"/>
      <c r="G1095" s="275"/>
      <c r="H1095" s="276"/>
      <c r="I1095" s="270"/>
      <c r="J1095" s="277"/>
      <c r="K1095" s="270"/>
      <c r="M1095" s="271" t="s">
        <v>1363</v>
      </c>
      <c r="O1095" s="260"/>
    </row>
    <row r="1096" spans="1:80" x14ac:dyDescent="0.2">
      <c r="A1096" s="269"/>
      <c r="B1096" s="272"/>
      <c r="C1096" s="332" t="s">
        <v>1357</v>
      </c>
      <c r="D1096" s="333"/>
      <c r="E1096" s="273">
        <v>13.125</v>
      </c>
      <c r="F1096" s="274"/>
      <c r="G1096" s="275"/>
      <c r="H1096" s="276"/>
      <c r="I1096" s="270"/>
      <c r="J1096" s="277"/>
      <c r="K1096" s="270"/>
      <c r="M1096" s="271" t="s">
        <v>1357</v>
      </c>
      <c r="O1096" s="260"/>
    </row>
    <row r="1097" spans="1:80" x14ac:dyDescent="0.2">
      <c r="A1097" s="269"/>
      <c r="B1097" s="272"/>
      <c r="C1097" s="332" t="s">
        <v>1367</v>
      </c>
      <c r="D1097" s="333"/>
      <c r="E1097" s="273">
        <v>0</v>
      </c>
      <c r="F1097" s="274"/>
      <c r="G1097" s="275"/>
      <c r="H1097" s="276"/>
      <c r="I1097" s="270"/>
      <c r="J1097" s="277"/>
      <c r="K1097" s="270"/>
      <c r="M1097" s="271" t="s">
        <v>1367</v>
      </c>
      <c r="O1097" s="260"/>
    </row>
    <row r="1098" spans="1:80" ht="22.5" x14ac:dyDescent="0.2">
      <c r="A1098" s="269"/>
      <c r="B1098" s="272"/>
      <c r="C1098" s="332" t="s">
        <v>1359</v>
      </c>
      <c r="D1098" s="333"/>
      <c r="E1098" s="273">
        <v>15.875</v>
      </c>
      <c r="F1098" s="274"/>
      <c r="G1098" s="275"/>
      <c r="H1098" s="276"/>
      <c r="I1098" s="270"/>
      <c r="J1098" s="277"/>
      <c r="K1098" s="270"/>
      <c r="M1098" s="271" t="s">
        <v>1359</v>
      </c>
      <c r="O1098" s="260"/>
    </row>
    <row r="1099" spans="1:80" x14ac:dyDescent="0.2">
      <c r="A1099" s="269"/>
      <c r="B1099" s="272"/>
      <c r="C1099" s="332" t="s">
        <v>1360</v>
      </c>
      <c r="D1099" s="333"/>
      <c r="E1099" s="273">
        <v>20.2</v>
      </c>
      <c r="F1099" s="274"/>
      <c r="G1099" s="275"/>
      <c r="H1099" s="276"/>
      <c r="I1099" s="270"/>
      <c r="J1099" s="277"/>
      <c r="K1099" s="270"/>
      <c r="M1099" s="271" t="s">
        <v>1360</v>
      </c>
      <c r="O1099" s="260"/>
    </row>
    <row r="1100" spans="1:80" ht="22.5" x14ac:dyDescent="0.2">
      <c r="A1100" s="261">
        <v>283</v>
      </c>
      <c r="B1100" s="262" t="s">
        <v>1368</v>
      </c>
      <c r="C1100" s="263" t="s">
        <v>1369</v>
      </c>
      <c r="D1100" s="264" t="s">
        <v>200</v>
      </c>
      <c r="E1100" s="265">
        <v>118.78100000000001</v>
      </c>
      <c r="F1100" s="265">
        <v>304</v>
      </c>
      <c r="G1100" s="266">
        <f>E1100*F1100</f>
        <v>36109.423999999999</v>
      </c>
      <c r="H1100" s="267">
        <v>1.58E-3</v>
      </c>
      <c r="I1100" s="268">
        <f>E1100*H1100</f>
        <v>0.18767398000000002</v>
      </c>
      <c r="J1100" s="267">
        <v>0</v>
      </c>
      <c r="K1100" s="268">
        <f>E1100*J1100</f>
        <v>0</v>
      </c>
      <c r="O1100" s="260">
        <v>2</v>
      </c>
      <c r="AA1100" s="233">
        <v>1</v>
      </c>
      <c r="AB1100" s="233">
        <v>7</v>
      </c>
      <c r="AC1100" s="233">
        <v>7</v>
      </c>
      <c r="AZ1100" s="233">
        <v>2</v>
      </c>
      <c r="BA1100" s="233">
        <f>IF(AZ1100=1,G1100,0)</f>
        <v>0</v>
      </c>
      <c r="BB1100" s="233">
        <f>IF(AZ1100=2,G1100,0)</f>
        <v>36109.423999999999</v>
      </c>
      <c r="BC1100" s="233">
        <f>IF(AZ1100=3,G1100,0)</f>
        <v>0</v>
      </c>
      <c r="BD1100" s="233">
        <f>IF(AZ1100=4,G1100,0)</f>
        <v>0</v>
      </c>
      <c r="BE1100" s="233">
        <f>IF(AZ1100=5,G1100,0)</f>
        <v>0</v>
      </c>
      <c r="CA1100" s="260">
        <v>1</v>
      </c>
      <c r="CB1100" s="260">
        <v>7</v>
      </c>
    </row>
    <row r="1101" spans="1:80" x14ac:dyDescent="0.2">
      <c r="A1101" s="269"/>
      <c r="B1101" s="272"/>
      <c r="C1101" s="332" t="s">
        <v>1370</v>
      </c>
      <c r="D1101" s="333"/>
      <c r="E1101" s="273">
        <v>0</v>
      </c>
      <c r="F1101" s="274"/>
      <c r="G1101" s="275"/>
      <c r="H1101" s="276"/>
      <c r="I1101" s="270"/>
      <c r="J1101" s="277"/>
      <c r="K1101" s="270"/>
      <c r="M1101" s="271" t="s">
        <v>1370</v>
      </c>
      <c r="O1101" s="260"/>
    </row>
    <row r="1102" spans="1:80" x14ac:dyDescent="0.2">
      <c r="A1102" s="269"/>
      <c r="B1102" s="272"/>
      <c r="C1102" s="332" t="s">
        <v>470</v>
      </c>
      <c r="D1102" s="333"/>
      <c r="E1102" s="273">
        <v>0</v>
      </c>
      <c r="F1102" s="274"/>
      <c r="G1102" s="275"/>
      <c r="H1102" s="276"/>
      <c r="I1102" s="270"/>
      <c r="J1102" s="277"/>
      <c r="K1102" s="270"/>
      <c r="M1102" s="271" t="s">
        <v>470</v>
      </c>
      <c r="O1102" s="260"/>
    </row>
    <row r="1103" spans="1:80" ht="22.5" x14ac:dyDescent="0.2">
      <c r="A1103" s="269"/>
      <c r="B1103" s="272"/>
      <c r="C1103" s="332" t="s">
        <v>1371</v>
      </c>
      <c r="D1103" s="333"/>
      <c r="E1103" s="273">
        <v>70.052000000000007</v>
      </c>
      <c r="F1103" s="274"/>
      <c r="G1103" s="275"/>
      <c r="H1103" s="276"/>
      <c r="I1103" s="270"/>
      <c r="J1103" s="277"/>
      <c r="K1103" s="270"/>
      <c r="M1103" s="271" t="s">
        <v>1371</v>
      </c>
      <c r="O1103" s="260"/>
    </row>
    <row r="1104" spans="1:80" ht="22.5" x14ac:dyDescent="0.2">
      <c r="A1104" s="269"/>
      <c r="B1104" s="272"/>
      <c r="C1104" s="332" t="s">
        <v>1372</v>
      </c>
      <c r="D1104" s="333"/>
      <c r="E1104" s="273">
        <v>6.444</v>
      </c>
      <c r="F1104" s="274"/>
      <c r="G1104" s="275"/>
      <c r="H1104" s="276"/>
      <c r="I1104" s="270"/>
      <c r="J1104" s="277"/>
      <c r="K1104" s="270"/>
      <c r="M1104" s="271" t="s">
        <v>1372</v>
      </c>
      <c r="O1104" s="260"/>
    </row>
    <row r="1105" spans="1:80" x14ac:dyDescent="0.2">
      <c r="A1105" s="269"/>
      <c r="B1105" s="272"/>
      <c r="C1105" s="332" t="s">
        <v>1373</v>
      </c>
      <c r="D1105" s="333"/>
      <c r="E1105" s="273">
        <v>1.7250000000000001</v>
      </c>
      <c r="F1105" s="274"/>
      <c r="G1105" s="275"/>
      <c r="H1105" s="276"/>
      <c r="I1105" s="270"/>
      <c r="J1105" s="277"/>
      <c r="K1105" s="270"/>
      <c r="M1105" s="271" t="s">
        <v>1373</v>
      </c>
      <c r="O1105" s="260"/>
    </row>
    <row r="1106" spans="1:80" x14ac:dyDescent="0.2">
      <c r="A1106" s="269"/>
      <c r="B1106" s="272"/>
      <c r="C1106" s="332" t="s">
        <v>704</v>
      </c>
      <c r="D1106" s="333"/>
      <c r="E1106" s="273">
        <v>0</v>
      </c>
      <c r="F1106" s="274"/>
      <c r="G1106" s="275"/>
      <c r="H1106" s="276"/>
      <c r="I1106" s="270"/>
      <c r="J1106" s="277"/>
      <c r="K1106" s="270"/>
      <c r="M1106" s="271" t="s">
        <v>704</v>
      </c>
      <c r="O1106" s="260"/>
    </row>
    <row r="1107" spans="1:80" x14ac:dyDescent="0.2">
      <c r="A1107" s="269"/>
      <c r="B1107" s="272"/>
      <c r="C1107" s="332" t="s">
        <v>1374</v>
      </c>
      <c r="D1107" s="333"/>
      <c r="E1107" s="273">
        <v>36</v>
      </c>
      <c r="F1107" s="274"/>
      <c r="G1107" s="275"/>
      <c r="H1107" s="276"/>
      <c r="I1107" s="270"/>
      <c r="J1107" s="277"/>
      <c r="K1107" s="270"/>
      <c r="M1107" s="271" t="s">
        <v>1374</v>
      </c>
      <c r="O1107" s="260"/>
    </row>
    <row r="1108" spans="1:80" x14ac:dyDescent="0.2">
      <c r="A1108" s="269"/>
      <c r="B1108" s="272"/>
      <c r="C1108" s="332" t="s">
        <v>1375</v>
      </c>
      <c r="D1108" s="333"/>
      <c r="E1108" s="273">
        <v>4.5599999999999996</v>
      </c>
      <c r="F1108" s="274"/>
      <c r="G1108" s="275"/>
      <c r="H1108" s="276"/>
      <c r="I1108" s="270"/>
      <c r="J1108" s="277"/>
      <c r="K1108" s="270"/>
      <c r="M1108" s="271" t="s">
        <v>1375</v>
      </c>
      <c r="O1108" s="260"/>
    </row>
    <row r="1109" spans="1:80" ht="22.5" x14ac:dyDescent="0.2">
      <c r="A1109" s="261">
        <v>284</v>
      </c>
      <c r="B1109" s="262" t="s">
        <v>1376</v>
      </c>
      <c r="C1109" s="263" t="s">
        <v>1377</v>
      </c>
      <c r="D1109" s="264" t="s">
        <v>379</v>
      </c>
      <c r="E1109" s="265">
        <v>102.86</v>
      </c>
      <c r="F1109" s="265">
        <v>160</v>
      </c>
      <c r="G1109" s="266">
        <f>E1109*F1109</f>
        <v>16457.599999999999</v>
      </c>
      <c r="H1109" s="267">
        <v>2.9E-4</v>
      </c>
      <c r="I1109" s="268">
        <f>E1109*H1109</f>
        <v>2.9829399999999999E-2</v>
      </c>
      <c r="J1109" s="267">
        <v>0</v>
      </c>
      <c r="K1109" s="268">
        <f>E1109*J1109</f>
        <v>0</v>
      </c>
      <c r="O1109" s="260">
        <v>2</v>
      </c>
      <c r="AA1109" s="233">
        <v>1</v>
      </c>
      <c r="AB1109" s="233">
        <v>7</v>
      </c>
      <c r="AC1109" s="233">
        <v>7</v>
      </c>
      <c r="AZ1109" s="233">
        <v>2</v>
      </c>
      <c r="BA1109" s="233">
        <f>IF(AZ1109=1,G1109,0)</f>
        <v>0</v>
      </c>
      <c r="BB1109" s="233">
        <f>IF(AZ1109=2,G1109,0)</f>
        <v>16457.599999999999</v>
      </c>
      <c r="BC1109" s="233">
        <f>IF(AZ1109=3,G1109,0)</f>
        <v>0</v>
      </c>
      <c r="BD1109" s="233">
        <f>IF(AZ1109=4,G1109,0)</f>
        <v>0</v>
      </c>
      <c r="BE1109" s="233">
        <f>IF(AZ1109=5,G1109,0)</f>
        <v>0</v>
      </c>
      <c r="CA1109" s="260">
        <v>1</v>
      </c>
      <c r="CB1109" s="260">
        <v>7</v>
      </c>
    </row>
    <row r="1110" spans="1:80" x14ac:dyDescent="0.2">
      <c r="A1110" s="269"/>
      <c r="B1110" s="272"/>
      <c r="C1110" s="332" t="s">
        <v>1378</v>
      </c>
      <c r="D1110" s="333"/>
      <c r="E1110" s="273">
        <v>0</v>
      </c>
      <c r="F1110" s="274"/>
      <c r="G1110" s="275"/>
      <c r="H1110" s="276"/>
      <c r="I1110" s="270"/>
      <c r="J1110" s="277"/>
      <c r="K1110" s="270"/>
      <c r="M1110" s="271" t="s">
        <v>1378</v>
      </c>
      <c r="O1110" s="260"/>
    </row>
    <row r="1111" spans="1:80" x14ac:dyDescent="0.2">
      <c r="A1111" s="269"/>
      <c r="B1111" s="272"/>
      <c r="C1111" s="332" t="s">
        <v>470</v>
      </c>
      <c r="D1111" s="333"/>
      <c r="E1111" s="273">
        <v>0</v>
      </c>
      <c r="F1111" s="274"/>
      <c r="G1111" s="275"/>
      <c r="H1111" s="276"/>
      <c r="I1111" s="270"/>
      <c r="J1111" s="277"/>
      <c r="K1111" s="270"/>
      <c r="M1111" s="271" t="s">
        <v>470</v>
      </c>
      <c r="O1111" s="260"/>
    </row>
    <row r="1112" spans="1:80" x14ac:dyDescent="0.2">
      <c r="A1112" s="269"/>
      <c r="B1112" s="272"/>
      <c r="C1112" s="332" t="s">
        <v>1379</v>
      </c>
      <c r="D1112" s="333"/>
      <c r="E1112" s="273">
        <v>42.96</v>
      </c>
      <c r="F1112" s="274"/>
      <c r="G1112" s="275"/>
      <c r="H1112" s="276"/>
      <c r="I1112" s="270"/>
      <c r="J1112" s="277"/>
      <c r="K1112" s="270"/>
      <c r="M1112" s="271" t="s">
        <v>1379</v>
      </c>
      <c r="O1112" s="260"/>
    </row>
    <row r="1113" spans="1:80" x14ac:dyDescent="0.2">
      <c r="A1113" s="269"/>
      <c r="B1113" s="272"/>
      <c r="C1113" s="332" t="s">
        <v>1380</v>
      </c>
      <c r="D1113" s="333"/>
      <c r="E1113" s="273">
        <v>23.5</v>
      </c>
      <c r="F1113" s="274"/>
      <c r="G1113" s="275"/>
      <c r="H1113" s="276"/>
      <c r="I1113" s="270"/>
      <c r="J1113" s="277"/>
      <c r="K1113" s="270"/>
      <c r="M1113" s="271" t="s">
        <v>1380</v>
      </c>
      <c r="O1113" s="260"/>
    </row>
    <row r="1114" spans="1:80" x14ac:dyDescent="0.2">
      <c r="A1114" s="269"/>
      <c r="B1114" s="272"/>
      <c r="C1114" s="332" t="s">
        <v>704</v>
      </c>
      <c r="D1114" s="333"/>
      <c r="E1114" s="273">
        <v>0</v>
      </c>
      <c r="F1114" s="274"/>
      <c r="G1114" s="275"/>
      <c r="H1114" s="276"/>
      <c r="I1114" s="270"/>
      <c r="J1114" s="277"/>
      <c r="K1114" s="270"/>
      <c r="M1114" s="271" t="s">
        <v>704</v>
      </c>
      <c r="O1114" s="260"/>
    </row>
    <row r="1115" spans="1:80" x14ac:dyDescent="0.2">
      <c r="A1115" s="269"/>
      <c r="B1115" s="272"/>
      <c r="C1115" s="332" t="s">
        <v>1381</v>
      </c>
      <c r="D1115" s="333"/>
      <c r="E1115" s="273">
        <v>36.4</v>
      </c>
      <c r="F1115" s="274"/>
      <c r="G1115" s="275"/>
      <c r="H1115" s="276"/>
      <c r="I1115" s="270"/>
      <c r="J1115" s="277"/>
      <c r="K1115" s="270"/>
      <c r="M1115" s="271" t="s">
        <v>1381</v>
      </c>
      <c r="O1115" s="260"/>
    </row>
    <row r="1116" spans="1:80" x14ac:dyDescent="0.2">
      <c r="A1116" s="261">
        <v>285</v>
      </c>
      <c r="B1116" s="262" t="s">
        <v>1382</v>
      </c>
      <c r="C1116" s="263" t="s">
        <v>1383</v>
      </c>
      <c r="D1116" s="264" t="s">
        <v>12</v>
      </c>
      <c r="E1116" s="265">
        <f>SUM(G1068:G1115)/100</f>
        <v>1647.77935</v>
      </c>
      <c r="F1116" s="265">
        <v>5</v>
      </c>
      <c r="G1116" s="266">
        <f>E1116*F1116</f>
        <v>8238.8967499999999</v>
      </c>
      <c r="H1116" s="267">
        <v>0</v>
      </c>
      <c r="I1116" s="268">
        <f>E1116*H1116</f>
        <v>0</v>
      </c>
      <c r="J1116" s="267"/>
      <c r="K1116" s="268">
        <f>E1116*J1116</f>
        <v>0</v>
      </c>
      <c r="O1116" s="260">
        <v>2</v>
      </c>
      <c r="AA1116" s="233">
        <v>7</v>
      </c>
      <c r="AB1116" s="233">
        <v>1002</v>
      </c>
      <c r="AC1116" s="233">
        <v>5</v>
      </c>
      <c r="AZ1116" s="233">
        <v>2</v>
      </c>
      <c r="BA1116" s="233">
        <f>IF(AZ1116=1,G1116,0)</f>
        <v>0</v>
      </c>
      <c r="BB1116" s="233">
        <f>IF(AZ1116=2,G1116,0)</f>
        <v>8238.8967499999999</v>
      </c>
      <c r="BC1116" s="233">
        <f>IF(AZ1116=3,G1116,0)</f>
        <v>0</v>
      </c>
      <c r="BD1116" s="233">
        <f>IF(AZ1116=4,G1116,0)</f>
        <v>0</v>
      </c>
      <c r="BE1116" s="233">
        <f>IF(AZ1116=5,G1116,0)</f>
        <v>0</v>
      </c>
      <c r="CA1116" s="260">
        <v>7</v>
      </c>
      <c r="CB1116" s="260">
        <v>1002</v>
      </c>
    </row>
    <row r="1117" spans="1:80" x14ac:dyDescent="0.2">
      <c r="A1117" s="278"/>
      <c r="B1117" s="279" t="s">
        <v>100</v>
      </c>
      <c r="C1117" s="280" t="s">
        <v>1344</v>
      </c>
      <c r="D1117" s="281"/>
      <c r="E1117" s="282"/>
      <c r="F1117" s="283"/>
      <c r="G1117" s="284">
        <f>SUM(G1067:G1116)</f>
        <v>173016.83175000001</v>
      </c>
      <c r="H1117" s="285"/>
      <c r="I1117" s="286">
        <f>SUM(I1067:I1116)</f>
        <v>0.77451636999999995</v>
      </c>
      <c r="J1117" s="285"/>
      <c r="K1117" s="286">
        <f>SUM(K1067:K1116)</f>
        <v>-0.13360412499999999</v>
      </c>
      <c r="O1117" s="260">
        <v>4</v>
      </c>
      <c r="BA1117" s="287">
        <f>SUM(BA1067:BA1116)</f>
        <v>0</v>
      </c>
      <c r="BB1117" s="287">
        <f>SUM(BB1067:BB1116)</f>
        <v>173016.83175000001</v>
      </c>
      <c r="BC1117" s="287">
        <f>SUM(BC1067:BC1116)</f>
        <v>0</v>
      </c>
      <c r="BD1117" s="287">
        <f>SUM(BD1067:BD1116)</f>
        <v>0</v>
      </c>
      <c r="BE1117" s="287">
        <f>SUM(BE1067:BE1116)</f>
        <v>0</v>
      </c>
    </row>
    <row r="1118" spans="1:80" x14ac:dyDescent="0.2">
      <c r="A1118" s="250" t="s">
        <v>97</v>
      </c>
      <c r="B1118" s="251" t="s">
        <v>1384</v>
      </c>
      <c r="C1118" s="252" t="s">
        <v>1385</v>
      </c>
      <c r="D1118" s="253"/>
      <c r="E1118" s="254"/>
      <c r="F1118" s="254"/>
      <c r="G1118" s="255"/>
      <c r="H1118" s="256"/>
      <c r="I1118" s="257"/>
      <c r="J1118" s="258"/>
      <c r="K1118" s="259"/>
      <c r="O1118" s="260">
        <v>1</v>
      </c>
    </row>
    <row r="1119" spans="1:80" x14ac:dyDescent="0.2">
      <c r="A1119" s="261">
        <v>286</v>
      </c>
      <c r="B1119" s="262" t="s">
        <v>276</v>
      </c>
      <c r="C1119" s="263" t="s">
        <v>277</v>
      </c>
      <c r="D1119" s="264" t="s">
        <v>200</v>
      </c>
      <c r="E1119" s="265">
        <v>245.25620000000001</v>
      </c>
      <c r="F1119" s="265">
        <v>23</v>
      </c>
      <c r="G1119" s="266">
        <f>E1119*F1119</f>
        <v>5640.8926000000001</v>
      </c>
      <c r="H1119" s="267">
        <v>4.0000000000000003E-5</v>
      </c>
      <c r="I1119" s="268">
        <f>E1119*H1119</f>
        <v>9.8102480000000006E-3</v>
      </c>
      <c r="J1119" s="267">
        <v>0</v>
      </c>
      <c r="K1119" s="268">
        <f>E1119*J1119</f>
        <v>0</v>
      </c>
      <c r="O1119" s="260">
        <v>2</v>
      </c>
      <c r="AA1119" s="233">
        <v>1</v>
      </c>
      <c r="AB1119" s="233">
        <v>1</v>
      </c>
      <c r="AC1119" s="233">
        <v>1</v>
      </c>
      <c r="AZ1119" s="233">
        <v>2</v>
      </c>
      <c r="BA1119" s="233">
        <f>IF(AZ1119=1,G1119,0)</f>
        <v>0</v>
      </c>
      <c r="BB1119" s="233">
        <f>IF(AZ1119=2,G1119,0)</f>
        <v>5640.8926000000001</v>
      </c>
      <c r="BC1119" s="233">
        <f>IF(AZ1119=3,G1119,0)</f>
        <v>0</v>
      </c>
      <c r="BD1119" s="233">
        <f>IF(AZ1119=4,G1119,0)</f>
        <v>0</v>
      </c>
      <c r="BE1119" s="233">
        <f>IF(AZ1119=5,G1119,0)</f>
        <v>0</v>
      </c>
      <c r="CA1119" s="260">
        <v>1</v>
      </c>
      <c r="CB1119" s="260">
        <v>1</v>
      </c>
    </row>
    <row r="1120" spans="1:80" x14ac:dyDescent="0.2">
      <c r="A1120" s="269"/>
      <c r="B1120" s="272"/>
      <c r="C1120" s="332" t="s">
        <v>1387</v>
      </c>
      <c r="D1120" s="333"/>
      <c r="E1120" s="273">
        <v>0</v>
      </c>
      <c r="F1120" s="274"/>
      <c r="G1120" s="275"/>
      <c r="H1120" s="276"/>
      <c r="I1120" s="270"/>
      <c r="J1120" s="277"/>
      <c r="K1120" s="270"/>
      <c r="M1120" s="271" t="s">
        <v>1387</v>
      </c>
      <c r="O1120" s="260"/>
    </row>
    <row r="1121" spans="1:80" ht="22.5" x14ac:dyDescent="0.2">
      <c r="A1121" s="269"/>
      <c r="B1121" s="272"/>
      <c r="C1121" s="332" t="s">
        <v>1388</v>
      </c>
      <c r="D1121" s="333"/>
      <c r="E1121" s="273">
        <v>229.1</v>
      </c>
      <c r="F1121" s="274"/>
      <c r="G1121" s="275"/>
      <c r="H1121" s="276"/>
      <c r="I1121" s="270"/>
      <c r="J1121" s="277"/>
      <c r="K1121" s="270"/>
      <c r="M1121" s="271" t="s">
        <v>1388</v>
      </c>
      <c r="O1121" s="260"/>
    </row>
    <row r="1122" spans="1:80" x14ac:dyDescent="0.2">
      <c r="A1122" s="269"/>
      <c r="B1122" s="272"/>
      <c r="C1122" s="332" t="s">
        <v>1389</v>
      </c>
      <c r="D1122" s="333"/>
      <c r="E1122" s="273">
        <v>8.6</v>
      </c>
      <c r="F1122" s="274"/>
      <c r="G1122" s="275"/>
      <c r="H1122" s="276"/>
      <c r="I1122" s="270"/>
      <c r="J1122" s="277"/>
      <c r="K1122" s="270"/>
      <c r="M1122" s="271" t="s">
        <v>1389</v>
      </c>
      <c r="O1122" s="260"/>
    </row>
    <row r="1123" spans="1:80" ht="22.5" x14ac:dyDescent="0.2">
      <c r="A1123" s="269"/>
      <c r="B1123" s="272"/>
      <c r="C1123" s="332" t="s">
        <v>1390</v>
      </c>
      <c r="D1123" s="333"/>
      <c r="E1123" s="273">
        <v>5.3887</v>
      </c>
      <c r="F1123" s="274"/>
      <c r="G1123" s="275"/>
      <c r="H1123" s="276"/>
      <c r="I1123" s="270"/>
      <c r="J1123" s="277"/>
      <c r="K1123" s="270"/>
      <c r="M1123" s="271" t="s">
        <v>1390</v>
      </c>
      <c r="O1123" s="260"/>
    </row>
    <row r="1124" spans="1:80" ht="22.5" x14ac:dyDescent="0.2">
      <c r="A1124" s="269"/>
      <c r="B1124" s="272"/>
      <c r="C1124" s="332" t="s">
        <v>1391</v>
      </c>
      <c r="D1124" s="333"/>
      <c r="E1124" s="273">
        <v>1.7175</v>
      </c>
      <c r="F1124" s="274"/>
      <c r="G1124" s="275"/>
      <c r="H1124" s="276"/>
      <c r="I1124" s="270"/>
      <c r="J1124" s="277"/>
      <c r="K1124" s="270"/>
      <c r="M1124" s="271" t="s">
        <v>1391</v>
      </c>
      <c r="O1124" s="260"/>
    </row>
    <row r="1125" spans="1:80" x14ac:dyDescent="0.2">
      <c r="A1125" s="269"/>
      <c r="B1125" s="272"/>
      <c r="C1125" s="332" t="s">
        <v>1392</v>
      </c>
      <c r="D1125" s="333"/>
      <c r="E1125" s="273">
        <v>0.45</v>
      </c>
      <c r="F1125" s="274"/>
      <c r="G1125" s="275"/>
      <c r="H1125" s="276"/>
      <c r="I1125" s="270"/>
      <c r="J1125" s="277"/>
      <c r="K1125" s="270"/>
      <c r="M1125" s="271" t="s">
        <v>1392</v>
      </c>
      <c r="O1125" s="260"/>
    </row>
    <row r="1126" spans="1:80" ht="22.5" x14ac:dyDescent="0.2">
      <c r="A1126" s="261">
        <v>287</v>
      </c>
      <c r="B1126" s="262" t="s">
        <v>1393</v>
      </c>
      <c r="C1126" s="263" t="s">
        <v>1394</v>
      </c>
      <c r="D1126" s="264" t="s">
        <v>200</v>
      </c>
      <c r="E1126" s="265">
        <v>44.027999999999999</v>
      </c>
      <c r="F1126" s="265">
        <v>87</v>
      </c>
      <c r="G1126" s="266">
        <f>E1126*F1126</f>
        <v>3830.4359999999997</v>
      </c>
      <c r="H1126" s="267">
        <v>2.3000000000000001E-4</v>
      </c>
      <c r="I1126" s="268">
        <f>E1126*H1126</f>
        <v>1.012644E-2</v>
      </c>
      <c r="J1126" s="267">
        <v>0</v>
      </c>
      <c r="K1126" s="268">
        <f>E1126*J1126</f>
        <v>0</v>
      </c>
      <c r="O1126" s="260">
        <v>2</v>
      </c>
      <c r="AA1126" s="233">
        <v>1</v>
      </c>
      <c r="AB1126" s="233">
        <v>7</v>
      </c>
      <c r="AC1126" s="233">
        <v>7</v>
      </c>
      <c r="AZ1126" s="233">
        <v>2</v>
      </c>
      <c r="BA1126" s="233">
        <f>IF(AZ1126=1,G1126,0)</f>
        <v>0</v>
      </c>
      <c r="BB1126" s="233">
        <f>IF(AZ1126=2,G1126,0)</f>
        <v>3830.4359999999997</v>
      </c>
      <c r="BC1126" s="233">
        <f>IF(AZ1126=3,G1126,0)</f>
        <v>0</v>
      </c>
      <c r="BD1126" s="233">
        <f>IF(AZ1126=4,G1126,0)</f>
        <v>0</v>
      </c>
      <c r="BE1126" s="233">
        <f>IF(AZ1126=5,G1126,0)</f>
        <v>0</v>
      </c>
      <c r="CA1126" s="260">
        <v>1</v>
      </c>
      <c r="CB1126" s="260">
        <v>7</v>
      </c>
    </row>
    <row r="1127" spans="1:80" x14ac:dyDescent="0.2">
      <c r="A1127" s="269"/>
      <c r="B1127" s="272"/>
      <c r="C1127" s="332" t="s">
        <v>818</v>
      </c>
      <c r="D1127" s="333"/>
      <c r="E1127" s="273">
        <v>0</v>
      </c>
      <c r="F1127" s="274"/>
      <c r="G1127" s="275"/>
      <c r="H1127" s="276"/>
      <c r="I1127" s="270"/>
      <c r="J1127" s="277"/>
      <c r="K1127" s="270"/>
      <c r="M1127" s="271" t="s">
        <v>818</v>
      </c>
      <c r="O1127" s="260"/>
    </row>
    <row r="1128" spans="1:80" x14ac:dyDescent="0.2">
      <c r="A1128" s="269"/>
      <c r="B1128" s="272"/>
      <c r="C1128" s="332" t="s">
        <v>1395</v>
      </c>
      <c r="D1128" s="333"/>
      <c r="E1128" s="273">
        <v>44.027999999999999</v>
      </c>
      <c r="F1128" s="274"/>
      <c r="G1128" s="275"/>
      <c r="H1128" s="276"/>
      <c r="I1128" s="270"/>
      <c r="J1128" s="277"/>
      <c r="K1128" s="270"/>
      <c r="M1128" s="271" t="s">
        <v>1395</v>
      </c>
      <c r="O1128" s="260"/>
    </row>
    <row r="1129" spans="1:80" ht="22.5" x14ac:dyDescent="0.2">
      <c r="A1129" s="261">
        <v>288</v>
      </c>
      <c r="B1129" s="262" t="s">
        <v>1396</v>
      </c>
      <c r="C1129" s="263" t="s">
        <v>1397</v>
      </c>
      <c r="D1129" s="264" t="s">
        <v>200</v>
      </c>
      <c r="E1129" s="265">
        <v>382.62819999999999</v>
      </c>
      <c r="F1129" s="265">
        <v>169</v>
      </c>
      <c r="G1129" s="266">
        <f>E1129*F1129</f>
        <v>64664.165799999995</v>
      </c>
      <c r="H1129" s="267">
        <v>2.3000000000000001E-4</v>
      </c>
      <c r="I1129" s="268">
        <f>E1129*H1129</f>
        <v>8.8004486000000007E-2</v>
      </c>
      <c r="J1129" s="267">
        <v>0</v>
      </c>
      <c r="K1129" s="268">
        <f>E1129*J1129</f>
        <v>0</v>
      </c>
      <c r="O1129" s="260">
        <v>2</v>
      </c>
      <c r="AA1129" s="233">
        <v>1</v>
      </c>
      <c r="AB1129" s="233">
        <v>7</v>
      </c>
      <c r="AC1129" s="233">
        <v>7</v>
      </c>
      <c r="AZ1129" s="233">
        <v>2</v>
      </c>
      <c r="BA1129" s="233">
        <f>IF(AZ1129=1,G1129,0)</f>
        <v>0</v>
      </c>
      <c r="BB1129" s="233">
        <f>IF(AZ1129=2,G1129,0)</f>
        <v>64664.165799999995</v>
      </c>
      <c r="BC1129" s="233">
        <f>IF(AZ1129=3,G1129,0)</f>
        <v>0</v>
      </c>
      <c r="BD1129" s="233">
        <f>IF(AZ1129=4,G1129,0)</f>
        <v>0</v>
      </c>
      <c r="BE1129" s="233">
        <f>IF(AZ1129=5,G1129,0)</f>
        <v>0</v>
      </c>
      <c r="CA1129" s="260">
        <v>1</v>
      </c>
      <c r="CB1129" s="260">
        <v>7</v>
      </c>
    </row>
    <row r="1130" spans="1:80" x14ac:dyDescent="0.2">
      <c r="A1130" s="269"/>
      <c r="B1130" s="272"/>
      <c r="C1130" s="332" t="s">
        <v>538</v>
      </c>
      <c r="D1130" s="333"/>
      <c r="E1130" s="273">
        <v>0</v>
      </c>
      <c r="F1130" s="274"/>
      <c r="G1130" s="275"/>
      <c r="H1130" s="276"/>
      <c r="I1130" s="270"/>
      <c r="J1130" s="277"/>
      <c r="K1130" s="270"/>
      <c r="M1130" s="271" t="s">
        <v>538</v>
      </c>
      <c r="O1130" s="260"/>
    </row>
    <row r="1131" spans="1:80" x14ac:dyDescent="0.2">
      <c r="A1131" s="269"/>
      <c r="B1131" s="272"/>
      <c r="C1131" s="332" t="s">
        <v>539</v>
      </c>
      <c r="D1131" s="333"/>
      <c r="E1131" s="273">
        <v>45.636200000000002</v>
      </c>
      <c r="F1131" s="274"/>
      <c r="G1131" s="275"/>
      <c r="H1131" s="276"/>
      <c r="I1131" s="270"/>
      <c r="J1131" s="277"/>
      <c r="K1131" s="270"/>
      <c r="M1131" s="271" t="s">
        <v>539</v>
      </c>
      <c r="O1131" s="260"/>
    </row>
    <row r="1132" spans="1:80" x14ac:dyDescent="0.2">
      <c r="A1132" s="269"/>
      <c r="B1132" s="272"/>
      <c r="C1132" s="332" t="s">
        <v>1398</v>
      </c>
      <c r="D1132" s="333"/>
      <c r="E1132" s="273">
        <v>3.15</v>
      </c>
      <c r="F1132" s="274"/>
      <c r="G1132" s="275"/>
      <c r="H1132" s="276"/>
      <c r="I1132" s="270"/>
      <c r="J1132" s="277"/>
      <c r="K1132" s="270"/>
      <c r="M1132" s="271" t="s">
        <v>1398</v>
      </c>
      <c r="O1132" s="260"/>
    </row>
    <row r="1133" spans="1:80" x14ac:dyDescent="0.2">
      <c r="A1133" s="269"/>
      <c r="B1133" s="272"/>
      <c r="C1133" s="332" t="s">
        <v>1399</v>
      </c>
      <c r="D1133" s="333"/>
      <c r="E1133" s="273">
        <v>26.774999999999999</v>
      </c>
      <c r="F1133" s="274"/>
      <c r="G1133" s="275"/>
      <c r="H1133" s="276"/>
      <c r="I1133" s="270"/>
      <c r="J1133" s="277"/>
      <c r="K1133" s="270"/>
      <c r="M1133" s="271" t="s">
        <v>1399</v>
      </c>
      <c r="O1133" s="260"/>
    </row>
    <row r="1134" spans="1:80" x14ac:dyDescent="0.2">
      <c r="A1134" s="269"/>
      <c r="B1134" s="272"/>
      <c r="C1134" s="332" t="s">
        <v>542</v>
      </c>
      <c r="D1134" s="333"/>
      <c r="E1134" s="273">
        <v>23.340499999999999</v>
      </c>
      <c r="F1134" s="274"/>
      <c r="G1134" s="275"/>
      <c r="H1134" s="276"/>
      <c r="I1134" s="270"/>
      <c r="J1134" s="277"/>
      <c r="K1134" s="270"/>
      <c r="M1134" s="271" t="s">
        <v>542</v>
      </c>
      <c r="O1134" s="260"/>
    </row>
    <row r="1135" spans="1:80" x14ac:dyDescent="0.2">
      <c r="A1135" s="269"/>
      <c r="B1135" s="272"/>
      <c r="C1135" s="332" t="s">
        <v>1400</v>
      </c>
      <c r="D1135" s="333"/>
      <c r="E1135" s="273">
        <v>1.575</v>
      </c>
      <c r="F1135" s="274"/>
      <c r="G1135" s="275"/>
      <c r="H1135" s="276"/>
      <c r="I1135" s="270"/>
      <c r="J1135" s="277"/>
      <c r="K1135" s="270"/>
      <c r="M1135" s="271" t="s">
        <v>1400</v>
      </c>
      <c r="O1135" s="260"/>
    </row>
    <row r="1136" spans="1:80" x14ac:dyDescent="0.2">
      <c r="A1136" s="269"/>
      <c r="B1136" s="272"/>
      <c r="C1136" s="332" t="s">
        <v>1401</v>
      </c>
      <c r="D1136" s="333"/>
      <c r="E1136" s="273">
        <v>22.939499999999999</v>
      </c>
      <c r="F1136" s="274"/>
      <c r="G1136" s="275"/>
      <c r="H1136" s="276"/>
      <c r="I1136" s="270"/>
      <c r="J1136" s="277"/>
      <c r="K1136" s="270"/>
      <c r="M1136" s="271" t="s">
        <v>1401</v>
      </c>
      <c r="O1136" s="260"/>
    </row>
    <row r="1137" spans="1:80" x14ac:dyDescent="0.2">
      <c r="A1137" s="269"/>
      <c r="B1137" s="272"/>
      <c r="C1137" s="332" t="s">
        <v>1402</v>
      </c>
      <c r="D1137" s="333"/>
      <c r="E1137" s="273">
        <v>23.175000000000001</v>
      </c>
      <c r="F1137" s="274"/>
      <c r="G1137" s="275"/>
      <c r="H1137" s="276"/>
      <c r="I1137" s="270"/>
      <c r="J1137" s="277"/>
      <c r="K1137" s="270"/>
      <c r="M1137" s="271" t="s">
        <v>1402</v>
      </c>
      <c r="O1137" s="260"/>
    </row>
    <row r="1138" spans="1:80" x14ac:dyDescent="0.2">
      <c r="A1138" s="269"/>
      <c r="B1138" s="272"/>
      <c r="C1138" s="332" t="s">
        <v>1403</v>
      </c>
      <c r="D1138" s="333"/>
      <c r="E1138" s="273">
        <v>24.001999999999999</v>
      </c>
      <c r="F1138" s="274"/>
      <c r="G1138" s="275"/>
      <c r="H1138" s="276"/>
      <c r="I1138" s="270"/>
      <c r="J1138" s="277"/>
      <c r="K1138" s="270"/>
      <c r="M1138" s="271" t="s">
        <v>1403</v>
      </c>
      <c r="O1138" s="260"/>
    </row>
    <row r="1139" spans="1:80" x14ac:dyDescent="0.2">
      <c r="A1139" s="269"/>
      <c r="B1139" s="272"/>
      <c r="C1139" s="332" t="s">
        <v>547</v>
      </c>
      <c r="D1139" s="333"/>
      <c r="E1139" s="273">
        <v>33.6</v>
      </c>
      <c r="F1139" s="274"/>
      <c r="G1139" s="275"/>
      <c r="H1139" s="276"/>
      <c r="I1139" s="270"/>
      <c r="J1139" s="277"/>
      <c r="K1139" s="270"/>
      <c r="M1139" s="271" t="s">
        <v>547</v>
      </c>
      <c r="O1139" s="260"/>
    </row>
    <row r="1140" spans="1:80" x14ac:dyDescent="0.2">
      <c r="A1140" s="269"/>
      <c r="B1140" s="272"/>
      <c r="C1140" s="332" t="s">
        <v>1400</v>
      </c>
      <c r="D1140" s="333"/>
      <c r="E1140" s="273">
        <v>1.575</v>
      </c>
      <c r="F1140" s="274"/>
      <c r="G1140" s="275"/>
      <c r="H1140" s="276"/>
      <c r="I1140" s="270"/>
      <c r="J1140" s="277"/>
      <c r="K1140" s="270"/>
      <c r="M1140" s="271" t="s">
        <v>1400</v>
      </c>
      <c r="O1140" s="260"/>
    </row>
    <row r="1141" spans="1:80" x14ac:dyDescent="0.2">
      <c r="A1141" s="269"/>
      <c r="B1141" s="272"/>
      <c r="C1141" s="332" t="s">
        <v>550</v>
      </c>
      <c r="D1141" s="333"/>
      <c r="E1141" s="273">
        <v>0</v>
      </c>
      <c r="F1141" s="274"/>
      <c r="G1141" s="275"/>
      <c r="H1141" s="276"/>
      <c r="I1141" s="270"/>
      <c r="J1141" s="277"/>
      <c r="K1141" s="270"/>
      <c r="M1141" s="271" t="s">
        <v>550</v>
      </c>
      <c r="O1141" s="260"/>
    </row>
    <row r="1142" spans="1:80" x14ac:dyDescent="0.2">
      <c r="A1142" s="269"/>
      <c r="B1142" s="272"/>
      <c r="C1142" s="332" t="s">
        <v>1404</v>
      </c>
      <c r="D1142" s="333"/>
      <c r="E1142" s="273">
        <v>9.4350000000000005</v>
      </c>
      <c r="F1142" s="274"/>
      <c r="G1142" s="275"/>
      <c r="H1142" s="276"/>
      <c r="I1142" s="270"/>
      <c r="J1142" s="277"/>
      <c r="K1142" s="270"/>
      <c r="M1142" s="271" t="s">
        <v>1404</v>
      </c>
      <c r="O1142" s="260"/>
    </row>
    <row r="1143" spans="1:80" x14ac:dyDescent="0.2">
      <c r="A1143" s="269"/>
      <c r="B1143" s="272"/>
      <c r="C1143" s="332" t="s">
        <v>1405</v>
      </c>
      <c r="D1143" s="333"/>
      <c r="E1143" s="273">
        <v>8.8949999999999996</v>
      </c>
      <c r="F1143" s="274"/>
      <c r="G1143" s="275"/>
      <c r="H1143" s="276"/>
      <c r="I1143" s="270"/>
      <c r="J1143" s="277"/>
      <c r="K1143" s="270"/>
      <c r="M1143" s="271" t="s">
        <v>1405</v>
      </c>
      <c r="O1143" s="260"/>
    </row>
    <row r="1144" spans="1:80" x14ac:dyDescent="0.2">
      <c r="A1144" s="269"/>
      <c r="B1144" s="272"/>
      <c r="C1144" s="332" t="s">
        <v>1406</v>
      </c>
      <c r="D1144" s="333"/>
      <c r="E1144" s="273">
        <v>8.0549999999999997</v>
      </c>
      <c r="F1144" s="274"/>
      <c r="G1144" s="275"/>
      <c r="H1144" s="276"/>
      <c r="I1144" s="270"/>
      <c r="J1144" s="277"/>
      <c r="K1144" s="270"/>
      <c r="M1144" s="271" t="s">
        <v>1406</v>
      </c>
      <c r="O1144" s="260"/>
    </row>
    <row r="1145" spans="1:80" x14ac:dyDescent="0.2">
      <c r="A1145" s="269"/>
      <c r="B1145" s="272"/>
      <c r="C1145" s="332" t="s">
        <v>528</v>
      </c>
      <c r="D1145" s="333"/>
      <c r="E1145" s="273">
        <v>0</v>
      </c>
      <c r="F1145" s="274"/>
      <c r="G1145" s="275"/>
      <c r="H1145" s="276"/>
      <c r="I1145" s="270"/>
      <c r="J1145" s="277"/>
      <c r="K1145" s="270"/>
      <c r="M1145" s="271" t="s">
        <v>528</v>
      </c>
      <c r="O1145" s="260"/>
    </row>
    <row r="1146" spans="1:80" x14ac:dyDescent="0.2">
      <c r="A1146" s="269"/>
      <c r="B1146" s="272"/>
      <c r="C1146" s="332" t="s">
        <v>529</v>
      </c>
      <c r="D1146" s="333"/>
      <c r="E1146" s="273">
        <v>7.42</v>
      </c>
      <c r="F1146" s="274"/>
      <c r="G1146" s="275"/>
      <c r="H1146" s="276"/>
      <c r="I1146" s="270"/>
      <c r="J1146" s="277"/>
      <c r="K1146" s="270"/>
      <c r="M1146" s="271" t="s">
        <v>529</v>
      </c>
      <c r="O1146" s="260"/>
    </row>
    <row r="1147" spans="1:80" x14ac:dyDescent="0.2">
      <c r="A1147" s="269"/>
      <c r="B1147" s="272"/>
      <c r="C1147" s="332" t="s">
        <v>556</v>
      </c>
      <c r="D1147" s="333"/>
      <c r="E1147" s="273">
        <v>0</v>
      </c>
      <c r="F1147" s="274"/>
      <c r="G1147" s="275"/>
      <c r="H1147" s="276"/>
      <c r="I1147" s="270"/>
      <c r="J1147" s="277"/>
      <c r="K1147" s="270"/>
      <c r="M1147" s="271" t="s">
        <v>556</v>
      </c>
      <c r="O1147" s="260"/>
    </row>
    <row r="1148" spans="1:80" ht="22.5" x14ac:dyDescent="0.2">
      <c r="A1148" s="269"/>
      <c r="B1148" s="272"/>
      <c r="C1148" s="332" t="s">
        <v>557</v>
      </c>
      <c r="D1148" s="333"/>
      <c r="E1148" s="273">
        <v>39.24</v>
      </c>
      <c r="F1148" s="274"/>
      <c r="G1148" s="275"/>
      <c r="H1148" s="276"/>
      <c r="I1148" s="270"/>
      <c r="J1148" s="277"/>
      <c r="K1148" s="270"/>
      <c r="M1148" s="271" t="s">
        <v>557</v>
      </c>
      <c r="O1148" s="260"/>
    </row>
    <row r="1149" spans="1:80" x14ac:dyDescent="0.2">
      <c r="A1149" s="269"/>
      <c r="B1149" s="272"/>
      <c r="C1149" s="332" t="s">
        <v>1407</v>
      </c>
      <c r="D1149" s="333"/>
      <c r="E1149" s="273">
        <v>103.815</v>
      </c>
      <c r="F1149" s="274"/>
      <c r="G1149" s="275"/>
      <c r="H1149" s="276"/>
      <c r="I1149" s="270"/>
      <c r="J1149" s="277"/>
      <c r="K1149" s="270"/>
      <c r="M1149" s="271" t="s">
        <v>1407</v>
      </c>
      <c r="O1149" s="260"/>
    </row>
    <row r="1150" spans="1:80" ht="22.5" x14ac:dyDescent="0.2">
      <c r="A1150" s="261">
        <v>289</v>
      </c>
      <c r="B1150" s="262" t="s">
        <v>1408</v>
      </c>
      <c r="C1150" s="263" t="s">
        <v>1409</v>
      </c>
      <c r="D1150" s="264" t="s">
        <v>200</v>
      </c>
      <c r="E1150" s="265">
        <v>426.65620000000001</v>
      </c>
      <c r="F1150" s="265">
        <v>155</v>
      </c>
      <c r="G1150" s="266">
        <f>E1150*F1150</f>
        <v>66131.710999999996</v>
      </c>
      <c r="H1150" s="267">
        <v>2.0000000000000001E-4</v>
      </c>
      <c r="I1150" s="268">
        <f>E1150*H1150</f>
        <v>8.5331240000000003E-2</v>
      </c>
      <c r="J1150" s="267">
        <v>0</v>
      </c>
      <c r="K1150" s="268">
        <f>E1150*J1150</f>
        <v>0</v>
      </c>
      <c r="O1150" s="260">
        <v>2</v>
      </c>
      <c r="AA1150" s="233">
        <v>1</v>
      </c>
      <c r="AB1150" s="233">
        <v>7</v>
      </c>
      <c r="AC1150" s="233">
        <v>7</v>
      </c>
      <c r="AZ1150" s="233">
        <v>2</v>
      </c>
      <c r="BA1150" s="233">
        <f>IF(AZ1150=1,G1150,0)</f>
        <v>0</v>
      </c>
      <c r="BB1150" s="233">
        <f>IF(AZ1150=2,G1150,0)</f>
        <v>66131.710999999996</v>
      </c>
      <c r="BC1150" s="233">
        <f>IF(AZ1150=3,G1150,0)</f>
        <v>0</v>
      </c>
      <c r="BD1150" s="233">
        <f>IF(AZ1150=4,G1150,0)</f>
        <v>0</v>
      </c>
      <c r="BE1150" s="233">
        <f>IF(AZ1150=5,G1150,0)</f>
        <v>0</v>
      </c>
      <c r="CA1150" s="260">
        <v>1</v>
      </c>
      <c r="CB1150" s="260">
        <v>7</v>
      </c>
    </row>
    <row r="1151" spans="1:80" x14ac:dyDescent="0.2">
      <c r="A1151" s="269"/>
      <c r="B1151" s="272"/>
      <c r="C1151" s="332" t="s">
        <v>538</v>
      </c>
      <c r="D1151" s="333"/>
      <c r="E1151" s="273">
        <v>0</v>
      </c>
      <c r="F1151" s="274"/>
      <c r="G1151" s="275"/>
      <c r="H1151" s="276"/>
      <c r="I1151" s="270"/>
      <c r="J1151" s="277"/>
      <c r="K1151" s="270"/>
      <c r="M1151" s="271" t="s">
        <v>538</v>
      </c>
      <c r="O1151" s="260"/>
    </row>
    <row r="1152" spans="1:80" x14ac:dyDescent="0.2">
      <c r="A1152" s="269"/>
      <c r="B1152" s="272"/>
      <c r="C1152" s="332" t="s">
        <v>539</v>
      </c>
      <c r="D1152" s="333"/>
      <c r="E1152" s="273">
        <v>45.636200000000002</v>
      </c>
      <c r="F1152" s="274"/>
      <c r="G1152" s="275"/>
      <c r="H1152" s="276"/>
      <c r="I1152" s="270"/>
      <c r="J1152" s="277"/>
      <c r="K1152" s="270"/>
      <c r="M1152" s="271" t="s">
        <v>539</v>
      </c>
      <c r="O1152" s="260"/>
    </row>
    <row r="1153" spans="1:15" x14ac:dyDescent="0.2">
      <c r="A1153" s="269"/>
      <c r="B1153" s="272"/>
      <c r="C1153" s="332" t="s">
        <v>540</v>
      </c>
      <c r="D1153" s="333"/>
      <c r="E1153" s="273">
        <v>10.488</v>
      </c>
      <c r="F1153" s="274"/>
      <c r="G1153" s="275"/>
      <c r="H1153" s="276"/>
      <c r="I1153" s="270"/>
      <c r="J1153" s="277"/>
      <c r="K1153" s="270"/>
      <c r="M1153" s="271" t="s">
        <v>540</v>
      </c>
      <c r="O1153" s="260"/>
    </row>
    <row r="1154" spans="1:15" ht="22.5" x14ac:dyDescent="0.2">
      <c r="A1154" s="269"/>
      <c r="B1154" s="272"/>
      <c r="C1154" s="332" t="s">
        <v>541</v>
      </c>
      <c r="D1154" s="333"/>
      <c r="E1154" s="273">
        <v>30.443999999999999</v>
      </c>
      <c r="F1154" s="274"/>
      <c r="G1154" s="275"/>
      <c r="H1154" s="276"/>
      <c r="I1154" s="270"/>
      <c r="J1154" s="277"/>
      <c r="K1154" s="270"/>
      <c r="M1154" s="271" t="s">
        <v>541</v>
      </c>
      <c r="O1154" s="260"/>
    </row>
    <row r="1155" spans="1:15" x14ac:dyDescent="0.2">
      <c r="A1155" s="269"/>
      <c r="B1155" s="272"/>
      <c r="C1155" s="332" t="s">
        <v>542</v>
      </c>
      <c r="D1155" s="333"/>
      <c r="E1155" s="273">
        <v>23.340499999999999</v>
      </c>
      <c r="F1155" s="274"/>
      <c r="G1155" s="275"/>
      <c r="H1155" s="276"/>
      <c r="I1155" s="270"/>
      <c r="J1155" s="277"/>
      <c r="K1155" s="270"/>
      <c r="M1155" s="271" t="s">
        <v>542</v>
      </c>
      <c r="O1155" s="260"/>
    </row>
    <row r="1156" spans="1:15" x14ac:dyDescent="0.2">
      <c r="A1156" s="269"/>
      <c r="B1156" s="272"/>
      <c r="C1156" s="332" t="s">
        <v>543</v>
      </c>
      <c r="D1156" s="333"/>
      <c r="E1156" s="273">
        <v>5.2439999999999998</v>
      </c>
      <c r="F1156" s="274"/>
      <c r="G1156" s="275"/>
      <c r="H1156" s="276"/>
      <c r="I1156" s="270"/>
      <c r="J1156" s="277"/>
      <c r="K1156" s="270"/>
      <c r="M1156" s="271" t="s">
        <v>543</v>
      </c>
      <c r="O1156" s="260"/>
    </row>
    <row r="1157" spans="1:15" ht="22.5" x14ac:dyDescent="0.2">
      <c r="A1157" s="269"/>
      <c r="B1157" s="272"/>
      <c r="C1157" s="332" t="s">
        <v>544</v>
      </c>
      <c r="D1157" s="333"/>
      <c r="E1157" s="273">
        <v>26.608499999999999</v>
      </c>
      <c r="F1157" s="274"/>
      <c r="G1157" s="275"/>
      <c r="H1157" s="276"/>
      <c r="I1157" s="270"/>
      <c r="J1157" s="277"/>
      <c r="K1157" s="270"/>
      <c r="M1157" s="271" t="s">
        <v>544</v>
      </c>
      <c r="O1157" s="260"/>
    </row>
    <row r="1158" spans="1:15" ht="22.5" x14ac:dyDescent="0.2">
      <c r="A1158" s="269"/>
      <c r="B1158" s="272"/>
      <c r="C1158" s="332" t="s">
        <v>545</v>
      </c>
      <c r="D1158" s="333"/>
      <c r="E1158" s="273">
        <v>26.844000000000001</v>
      </c>
      <c r="F1158" s="274"/>
      <c r="G1158" s="275"/>
      <c r="H1158" s="276"/>
      <c r="I1158" s="270"/>
      <c r="J1158" s="277"/>
      <c r="K1158" s="270"/>
      <c r="M1158" s="271" t="s">
        <v>545</v>
      </c>
      <c r="O1158" s="260"/>
    </row>
    <row r="1159" spans="1:15" ht="22.5" x14ac:dyDescent="0.2">
      <c r="A1159" s="269"/>
      <c r="B1159" s="272"/>
      <c r="C1159" s="332" t="s">
        <v>546</v>
      </c>
      <c r="D1159" s="333"/>
      <c r="E1159" s="273">
        <v>27.670999999999999</v>
      </c>
      <c r="F1159" s="274"/>
      <c r="G1159" s="275"/>
      <c r="H1159" s="276"/>
      <c r="I1159" s="270"/>
      <c r="J1159" s="277"/>
      <c r="K1159" s="270"/>
      <c r="M1159" s="271" t="s">
        <v>546</v>
      </c>
      <c r="O1159" s="260"/>
    </row>
    <row r="1160" spans="1:15" x14ac:dyDescent="0.2">
      <c r="A1160" s="269"/>
      <c r="B1160" s="272"/>
      <c r="C1160" s="332" t="s">
        <v>547</v>
      </c>
      <c r="D1160" s="333"/>
      <c r="E1160" s="273">
        <v>33.6</v>
      </c>
      <c r="F1160" s="274"/>
      <c r="G1160" s="275"/>
      <c r="H1160" s="276"/>
      <c r="I1160" s="270"/>
      <c r="J1160" s="277"/>
      <c r="K1160" s="270"/>
      <c r="M1160" s="271" t="s">
        <v>547</v>
      </c>
      <c r="O1160" s="260"/>
    </row>
    <row r="1161" spans="1:15" x14ac:dyDescent="0.2">
      <c r="A1161" s="269"/>
      <c r="B1161" s="272"/>
      <c r="C1161" s="332" t="s">
        <v>543</v>
      </c>
      <c r="D1161" s="333"/>
      <c r="E1161" s="273">
        <v>5.2439999999999998</v>
      </c>
      <c r="F1161" s="274"/>
      <c r="G1161" s="275"/>
      <c r="H1161" s="276"/>
      <c r="I1161" s="270"/>
      <c r="J1161" s="277"/>
      <c r="K1161" s="270"/>
      <c r="M1161" s="271" t="s">
        <v>543</v>
      </c>
      <c r="O1161" s="260"/>
    </row>
    <row r="1162" spans="1:15" x14ac:dyDescent="0.2">
      <c r="A1162" s="269"/>
      <c r="B1162" s="272"/>
      <c r="C1162" s="332" t="s">
        <v>550</v>
      </c>
      <c r="D1162" s="333"/>
      <c r="E1162" s="273">
        <v>0</v>
      </c>
      <c r="F1162" s="274"/>
      <c r="G1162" s="275"/>
      <c r="H1162" s="276"/>
      <c r="I1162" s="270"/>
      <c r="J1162" s="277"/>
      <c r="K1162" s="270"/>
      <c r="M1162" s="271" t="s">
        <v>550</v>
      </c>
      <c r="O1162" s="260"/>
    </row>
    <row r="1163" spans="1:15" ht="22.5" x14ac:dyDescent="0.2">
      <c r="A1163" s="269"/>
      <c r="B1163" s="272"/>
      <c r="C1163" s="332" t="s">
        <v>551</v>
      </c>
      <c r="D1163" s="333"/>
      <c r="E1163" s="273">
        <v>13.103999999999999</v>
      </c>
      <c r="F1163" s="274"/>
      <c r="G1163" s="275"/>
      <c r="H1163" s="276"/>
      <c r="I1163" s="270"/>
      <c r="J1163" s="277"/>
      <c r="K1163" s="270"/>
      <c r="M1163" s="271" t="s">
        <v>551</v>
      </c>
      <c r="O1163" s="260"/>
    </row>
    <row r="1164" spans="1:15" ht="22.5" x14ac:dyDescent="0.2">
      <c r="A1164" s="269"/>
      <c r="B1164" s="272"/>
      <c r="C1164" s="332" t="s">
        <v>552</v>
      </c>
      <c r="D1164" s="333"/>
      <c r="E1164" s="273">
        <v>12.564</v>
      </c>
      <c r="F1164" s="274"/>
      <c r="G1164" s="275"/>
      <c r="H1164" s="276"/>
      <c r="I1164" s="270"/>
      <c r="J1164" s="277"/>
      <c r="K1164" s="270"/>
      <c r="M1164" s="271" t="s">
        <v>552</v>
      </c>
      <c r="O1164" s="260"/>
    </row>
    <row r="1165" spans="1:15" ht="22.5" x14ac:dyDescent="0.2">
      <c r="A1165" s="269"/>
      <c r="B1165" s="272"/>
      <c r="C1165" s="332" t="s">
        <v>553</v>
      </c>
      <c r="D1165" s="333"/>
      <c r="E1165" s="273">
        <v>11.724</v>
      </c>
      <c r="F1165" s="274"/>
      <c r="G1165" s="275"/>
      <c r="H1165" s="276"/>
      <c r="I1165" s="270"/>
      <c r="J1165" s="277"/>
      <c r="K1165" s="270"/>
      <c r="M1165" s="271" t="s">
        <v>553</v>
      </c>
      <c r="O1165" s="260"/>
    </row>
    <row r="1166" spans="1:15" x14ac:dyDescent="0.2">
      <c r="A1166" s="269"/>
      <c r="B1166" s="272"/>
      <c r="C1166" s="332" t="s">
        <v>528</v>
      </c>
      <c r="D1166" s="333"/>
      <c r="E1166" s="273">
        <v>0</v>
      </c>
      <c r="F1166" s="274"/>
      <c r="G1166" s="275"/>
      <c r="H1166" s="276"/>
      <c r="I1166" s="270"/>
      <c r="J1166" s="277"/>
      <c r="K1166" s="270"/>
      <c r="M1166" s="271" t="s">
        <v>528</v>
      </c>
      <c r="O1166" s="260"/>
    </row>
    <row r="1167" spans="1:15" x14ac:dyDescent="0.2">
      <c r="A1167" s="269"/>
      <c r="B1167" s="272"/>
      <c r="C1167" s="332" t="s">
        <v>529</v>
      </c>
      <c r="D1167" s="333"/>
      <c r="E1167" s="273">
        <v>7.42</v>
      </c>
      <c r="F1167" s="274"/>
      <c r="G1167" s="275"/>
      <c r="H1167" s="276"/>
      <c r="I1167" s="270"/>
      <c r="J1167" s="277"/>
      <c r="K1167" s="270"/>
      <c r="M1167" s="271" t="s">
        <v>529</v>
      </c>
      <c r="O1167" s="260"/>
    </row>
    <row r="1168" spans="1:15" x14ac:dyDescent="0.2">
      <c r="A1168" s="269"/>
      <c r="B1168" s="272"/>
      <c r="C1168" s="332" t="s">
        <v>556</v>
      </c>
      <c r="D1168" s="333"/>
      <c r="E1168" s="273">
        <v>0</v>
      </c>
      <c r="F1168" s="274"/>
      <c r="G1168" s="275"/>
      <c r="H1168" s="276"/>
      <c r="I1168" s="270"/>
      <c r="J1168" s="277"/>
      <c r="K1168" s="270"/>
      <c r="M1168" s="271" t="s">
        <v>556</v>
      </c>
      <c r="O1168" s="260"/>
    </row>
    <row r="1169" spans="1:80" ht="22.5" x14ac:dyDescent="0.2">
      <c r="A1169" s="269"/>
      <c r="B1169" s="272"/>
      <c r="C1169" s="332" t="s">
        <v>557</v>
      </c>
      <c r="D1169" s="333"/>
      <c r="E1169" s="273">
        <v>39.24</v>
      </c>
      <c r="F1169" s="274"/>
      <c r="G1169" s="275"/>
      <c r="H1169" s="276"/>
      <c r="I1169" s="270"/>
      <c r="J1169" s="277"/>
      <c r="K1169" s="270"/>
      <c r="M1169" s="271" t="s">
        <v>557</v>
      </c>
      <c r="O1169" s="260"/>
    </row>
    <row r="1170" spans="1:80" ht="22.5" x14ac:dyDescent="0.2">
      <c r="A1170" s="269"/>
      <c r="B1170" s="272"/>
      <c r="C1170" s="332" t="s">
        <v>558</v>
      </c>
      <c r="D1170" s="333"/>
      <c r="E1170" s="273">
        <v>107.48399999999999</v>
      </c>
      <c r="F1170" s="274"/>
      <c r="G1170" s="275"/>
      <c r="H1170" s="276"/>
      <c r="I1170" s="270"/>
      <c r="J1170" s="277"/>
      <c r="K1170" s="270"/>
      <c r="M1170" s="271" t="s">
        <v>558</v>
      </c>
      <c r="O1170" s="260"/>
    </row>
    <row r="1171" spans="1:80" ht="22.5" x14ac:dyDescent="0.2">
      <c r="A1171" s="261">
        <v>290</v>
      </c>
      <c r="B1171" s="262" t="s">
        <v>1410</v>
      </c>
      <c r="C1171" s="263" t="s">
        <v>1411</v>
      </c>
      <c r="D1171" s="264" t="s">
        <v>200</v>
      </c>
      <c r="E1171" s="265">
        <v>530.83619999999996</v>
      </c>
      <c r="F1171" s="265">
        <v>68</v>
      </c>
      <c r="G1171" s="266">
        <f>E1171*F1171</f>
        <v>36096.861599999997</v>
      </c>
      <c r="H1171" s="267">
        <v>0</v>
      </c>
      <c r="I1171" s="268">
        <f>E1171*H1171</f>
        <v>0</v>
      </c>
      <c r="J1171" s="267">
        <v>0</v>
      </c>
      <c r="K1171" s="268">
        <f>E1171*J1171</f>
        <v>0</v>
      </c>
      <c r="O1171" s="260">
        <v>2</v>
      </c>
      <c r="AA1171" s="233">
        <v>1</v>
      </c>
      <c r="AB1171" s="233">
        <v>7</v>
      </c>
      <c r="AC1171" s="233">
        <v>7</v>
      </c>
      <c r="AZ1171" s="233">
        <v>2</v>
      </c>
      <c r="BA1171" s="233">
        <f>IF(AZ1171=1,G1171,0)</f>
        <v>0</v>
      </c>
      <c r="BB1171" s="233">
        <f>IF(AZ1171=2,G1171,0)</f>
        <v>36096.861599999997</v>
      </c>
      <c r="BC1171" s="233">
        <f>IF(AZ1171=3,G1171,0)</f>
        <v>0</v>
      </c>
      <c r="BD1171" s="233">
        <f>IF(AZ1171=4,G1171,0)</f>
        <v>0</v>
      </c>
      <c r="BE1171" s="233">
        <f>IF(AZ1171=5,G1171,0)</f>
        <v>0</v>
      </c>
      <c r="CA1171" s="260">
        <v>1</v>
      </c>
      <c r="CB1171" s="260">
        <v>7</v>
      </c>
    </row>
    <row r="1172" spans="1:80" x14ac:dyDescent="0.2">
      <c r="A1172" s="269"/>
      <c r="B1172" s="272"/>
      <c r="C1172" s="332" t="s">
        <v>1412</v>
      </c>
      <c r="D1172" s="333"/>
      <c r="E1172" s="273">
        <v>0</v>
      </c>
      <c r="F1172" s="274"/>
      <c r="G1172" s="275"/>
      <c r="H1172" s="276"/>
      <c r="I1172" s="270"/>
      <c r="J1172" s="277"/>
      <c r="K1172" s="270"/>
      <c r="M1172" s="271" t="s">
        <v>1412</v>
      </c>
      <c r="O1172" s="260"/>
    </row>
    <row r="1173" spans="1:80" ht="22.5" x14ac:dyDescent="0.2">
      <c r="A1173" s="269"/>
      <c r="B1173" s="272"/>
      <c r="C1173" s="332" t="s">
        <v>1388</v>
      </c>
      <c r="D1173" s="333"/>
      <c r="E1173" s="273">
        <v>229.1</v>
      </c>
      <c r="F1173" s="274"/>
      <c r="G1173" s="275"/>
      <c r="H1173" s="276"/>
      <c r="I1173" s="270"/>
      <c r="J1173" s="277"/>
      <c r="K1173" s="270"/>
      <c r="M1173" s="271" t="s">
        <v>1388</v>
      </c>
      <c r="O1173" s="260"/>
    </row>
    <row r="1174" spans="1:80" x14ac:dyDescent="0.2">
      <c r="A1174" s="269"/>
      <c r="B1174" s="272"/>
      <c r="C1174" s="332" t="s">
        <v>1389</v>
      </c>
      <c r="D1174" s="333"/>
      <c r="E1174" s="273">
        <v>8.6</v>
      </c>
      <c r="F1174" s="274"/>
      <c r="G1174" s="275"/>
      <c r="H1174" s="276"/>
      <c r="I1174" s="270"/>
      <c r="J1174" s="277"/>
      <c r="K1174" s="270"/>
      <c r="M1174" s="271" t="s">
        <v>1389</v>
      </c>
      <c r="O1174" s="260"/>
    </row>
    <row r="1175" spans="1:80" ht="22.5" x14ac:dyDescent="0.2">
      <c r="A1175" s="269"/>
      <c r="B1175" s="272"/>
      <c r="C1175" s="332" t="s">
        <v>1413</v>
      </c>
      <c r="D1175" s="333"/>
      <c r="E1175" s="273">
        <v>5.3887</v>
      </c>
      <c r="F1175" s="274"/>
      <c r="G1175" s="275"/>
      <c r="H1175" s="276"/>
      <c r="I1175" s="270"/>
      <c r="J1175" s="277"/>
      <c r="K1175" s="270"/>
      <c r="M1175" s="271" t="s">
        <v>1413</v>
      </c>
      <c r="O1175" s="260"/>
    </row>
    <row r="1176" spans="1:80" ht="22.5" x14ac:dyDescent="0.2">
      <c r="A1176" s="269"/>
      <c r="B1176" s="272"/>
      <c r="C1176" s="332" t="s">
        <v>1391</v>
      </c>
      <c r="D1176" s="333"/>
      <c r="E1176" s="273">
        <v>1.7175</v>
      </c>
      <c r="F1176" s="274"/>
      <c r="G1176" s="275"/>
      <c r="H1176" s="276"/>
      <c r="I1176" s="270"/>
      <c r="J1176" s="277"/>
      <c r="K1176" s="270"/>
      <c r="M1176" s="271" t="s">
        <v>1391</v>
      </c>
      <c r="O1176" s="260"/>
    </row>
    <row r="1177" spans="1:80" x14ac:dyDescent="0.2">
      <c r="A1177" s="269"/>
      <c r="B1177" s="272"/>
      <c r="C1177" s="332" t="s">
        <v>1392</v>
      </c>
      <c r="D1177" s="333"/>
      <c r="E1177" s="273">
        <v>0.45</v>
      </c>
      <c r="F1177" s="274"/>
      <c r="G1177" s="275"/>
      <c r="H1177" s="276"/>
      <c r="I1177" s="270"/>
      <c r="J1177" s="277"/>
      <c r="K1177" s="270"/>
      <c r="M1177" s="271" t="s">
        <v>1392</v>
      </c>
      <c r="O1177" s="260"/>
    </row>
    <row r="1178" spans="1:80" x14ac:dyDescent="0.2">
      <c r="A1178" s="269"/>
      <c r="B1178" s="272"/>
      <c r="C1178" s="332" t="s">
        <v>1414</v>
      </c>
      <c r="D1178" s="333"/>
      <c r="E1178" s="273">
        <v>0</v>
      </c>
      <c r="F1178" s="274"/>
      <c r="G1178" s="275"/>
      <c r="H1178" s="276"/>
      <c r="I1178" s="270"/>
      <c r="J1178" s="277"/>
      <c r="K1178" s="270"/>
      <c r="M1178" s="271" t="s">
        <v>1414</v>
      </c>
      <c r="O1178" s="260"/>
    </row>
    <row r="1179" spans="1:80" x14ac:dyDescent="0.2">
      <c r="A1179" s="269"/>
      <c r="B1179" s="272"/>
      <c r="C1179" s="332" t="s">
        <v>1415</v>
      </c>
      <c r="D1179" s="333"/>
      <c r="E1179" s="273">
        <v>283.3</v>
      </c>
      <c r="F1179" s="274"/>
      <c r="G1179" s="275"/>
      <c r="H1179" s="276"/>
      <c r="I1179" s="270"/>
      <c r="J1179" s="277"/>
      <c r="K1179" s="270"/>
      <c r="M1179" s="271" t="s">
        <v>1415</v>
      </c>
      <c r="O1179" s="260"/>
    </row>
    <row r="1180" spans="1:80" x14ac:dyDescent="0.2">
      <c r="A1180" s="269"/>
      <c r="B1180" s="272"/>
      <c r="C1180" s="332" t="s">
        <v>1416</v>
      </c>
      <c r="D1180" s="333"/>
      <c r="E1180" s="273">
        <v>2.2799999999999998</v>
      </c>
      <c r="F1180" s="274"/>
      <c r="G1180" s="275"/>
      <c r="H1180" s="276"/>
      <c r="I1180" s="270"/>
      <c r="J1180" s="277"/>
      <c r="K1180" s="270"/>
      <c r="M1180" s="271" t="s">
        <v>1416</v>
      </c>
      <c r="O1180" s="260"/>
    </row>
    <row r="1181" spans="1:80" x14ac:dyDescent="0.2">
      <c r="A1181" s="261">
        <v>291</v>
      </c>
      <c r="B1181" s="262" t="s">
        <v>1417</v>
      </c>
      <c r="C1181" s="263" t="s">
        <v>1418</v>
      </c>
      <c r="D1181" s="264" t="s">
        <v>200</v>
      </c>
      <c r="E1181" s="265">
        <v>530.83619999999996</v>
      </c>
      <c r="F1181" s="265">
        <v>39</v>
      </c>
      <c r="G1181" s="266">
        <f>E1181*F1181</f>
        <v>20702.611799999999</v>
      </c>
      <c r="H1181" s="267">
        <v>1.0000000000000001E-5</v>
      </c>
      <c r="I1181" s="268">
        <f>E1181*H1181</f>
        <v>5.3083619999999996E-3</v>
      </c>
      <c r="J1181" s="267">
        <v>0</v>
      </c>
      <c r="K1181" s="268">
        <f>E1181*J1181</f>
        <v>0</v>
      </c>
      <c r="O1181" s="260">
        <v>2</v>
      </c>
      <c r="AA1181" s="233">
        <v>1</v>
      </c>
      <c r="AB1181" s="233">
        <v>7</v>
      </c>
      <c r="AC1181" s="233">
        <v>7</v>
      </c>
      <c r="AZ1181" s="233">
        <v>2</v>
      </c>
      <c r="BA1181" s="233">
        <f>IF(AZ1181=1,G1181,0)</f>
        <v>0</v>
      </c>
      <c r="BB1181" s="233">
        <f>IF(AZ1181=2,G1181,0)</f>
        <v>20702.611799999999</v>
      </c>
      <c r="BC1181" s="233">
        <f>IF(AZ1181=3,G1181,0)</f>
        <v>0</v>
      </c>
      <c r="BD1181" s="233">
        <f>IF(AZ1181=4,G1181,0)</f>
        <v>0</v>
      </c>
      <c r="BE1181" s="233">
        <f>IF(AZ1181=5,G1181,0)</f>
        <v>0</v>
      </c>
      <c r="CA1181" s="260">
        <v>1</v>
      </c>
      <c r="CB1181" s="260">
        <v>7</v>
      </c>
    </row>
    <row r="1182" spans="1:80" x14ac:dyDescent="0.2">
      <c r="A1182" s="269"/>
      <c r="B1182" s="272"/>
      <c r="C1182" s="332" t="s">
        <v>1419</v>
      </c>
      <c r="D1182" s="333"/>
      <c r="E1182" s="273">
        <v>0</v>
      </c>
      <c r="F1182" s="274"/>
      <c r="G1182" s="275"/>
      <c r="H1182" s="276"/>
      <c r="I1182" s="270"/>
      <c r="J1182" s="277"/>
      <c r="K1182" s="270"/>
      <c r="M1182" s="271" t="s">
        <v>1419</v>
      </c>
      <c r="O1182" s="260"/>
    </row>
    <row r="1183" spans="1:80" ht="22.5" x14ac:dyDescent="0.2">
      <c r="A1183" s="269"/>
      <c r="B1183" s="272"/>
      <c r="C1183" s="332" t="s">
        <v>1388</v>
      </c>
      <c r="D1183" s="333"/>
      <c r="E1183" s="273">
        <v>229.1</v>
      </c>
      <c r="F1183" s="274"/>
      <c r="G1183" s="275"/>
      <c r="H1183" s="276"/>
      <c r="I1183" s="270"/>
      <c r="J1183" s="277"/>
      <c r="K1183" s="270"/>
      <c r="M1183" s="271" t="s">
        <v>1388</v>
      </c>
      <c r="O1183" s="260"/>
    </row>
    <row r="1184" spans="1:80" x14ac:dyDescent="0.2">
      <c r="A1184" s="269"/>
      <c r="B1184" s="272"/>
      <c r="C1184" s="332" t="s">
        <v>1389</v>
      </c>
      <c r="D1184" s="333"/>
      <c r="E1184" s="273">
        <v>8.6</v>
      </c>
      <c r="F1184" s="274"/>
      <c r="G1184" s="275"/>
      <c r="H1184" s="276"/>
      <c r="I1184" s="270"/>
      <c r="J1184" s="277"/>
      <c r="K1184" s="270"/>
      <c r="M1184" s="271" t="s">
        <v>1389</v>
      </c>
      <c r="O1184" s="260"/>
    </row>
    <row r="1185" spans="1:80" ht="22.5" x14ac:dyDescent="0.2">
      <c r="A1185" s="269"/>
      <c r="B1185" s="272"/>
      <c r="C1185" s="332" t="s">
        <v>1390</v>
      </c>
      <c r="D1185" s="333"/>
      <c r="E1185" s="273">
        <v>5.3887</v>
      </c>
      <c r="F1185" s="274"/>
      <c r="G1185" s="275"/>
      <c r="H1185" s="276"/>
      <c r="I1185" s="270"/>
      <c r="J1185" s="277"/>
      <c r="K1185" s="270"/>
      <c r="M1185" s="271" t="s">
        <v>1390</v>
      </c>
      <c r="O1185" s="260"/>
    </row>
    <row r="1186" spans="1:80" ht="22.5" x14ac:dyDescent="0.2">
      <c r="A1186" s="269"/>
      <c r="B1186" s="272"/>
      <c r="C1186" s="332" t="s">
        <v>1391</v>
      </c>
      <c r="D1186" s="333"/>
      <c r="E1186" s="273">
        <v>1.7175</v>
      </c>
      <c r="F1186" s="274"/>
      <c r="G1186" s="275"/>
      <c r="H1186" s="276"/>
      <c r="I1186" s="270"/>
      <c r="J1186" s="277"/>
      <c r="K1186" s="270"/>
      <c r="M1186" s="271" t="s">
        <v>1391</v>
      </c>
      <c r="O1186" s="260"/>
    </row>
    <row r="1187" spans="1:80" x14ac:dyDescent="0.2">
      <c r="A1187" s="269"/>
      <c r="B1187" s="272"/>
      <c r="C1187" s="332" t="s">
        <v>1392</v>
      </c>
      <c r="D1187" s="333"/>
      <c r="E1187" s="273">
        <v>0.45</v>
      </c>
      <c r="F1187" s="274"/>
      <c r="G1187" s="275"/>
      <c r="H1187" s="276"/>
      <c r="I1187" s="270"/>
      <c r="J1187" s="277"/>
      <c r="K1187" s="270"/>
      <c r="M1187" s="271" t="s">
        <v>1392</v>
      </c>
      <c r="O1187" s="260"/>
    </row>
    <row r="1188" spans="1:80" x14ac:dyDescent="0.2">
      <c r="A1188" s="269"/>
      <c r="B1188" s="272"/>
      <c r="C1188" s="332" t="s">
        <v>1420</v>
      </c>
      <c r="D1188" s="333"/>
      <c r="E1188" s="273">
        <v>0</v>
      </c>
      <c r="F1188" s="274"/>
      <c r="G1188" s="275"/>
      <c r="H1188" s="276"/>
      <c r="I1188" s="270"/>
      <c r="J1188" s="277"/>
      <c r="K1188" s="270"/>
      <c r="M1188" s="271" t="s">
        <v>1420</v>
      </c>
      <c r="O1188" s="260"/>
    </row>
    <row r="1189" spans="1:80" x14ac:dyDescent="0.2">
      <c r="A1189" s="269"/>
      <c r="B1189" s="272"/>
      <c r="C1189" s="332" t="s">
        <v>1415</v>
      </c>
      <c r="D1189" s="333"/>
      <c r="E1189" s="273">
        <v>283.3</v>
      </c>
      <c r="F1189" s="274"/>
      <c r="G1189" s="275"/>
      <c r="H1189" s="276"/>
      <c r="I1189" s="270"/>
      <c r="J1189" s="277"/>
      <c r="K1189" s="270"/>
      <c r="M1189" s="271" t="s">
        <v>1415</v>
      </c>
      <c r="O1189" s="260"/>
    </row>
    <row r="1190" spans="1:80" x14ac:dyDescent="0.2">
      <c r="A1190" s="269"/>
      <c r="B1190" s="272"/>
      <c r="C1190" s="332" t="s">
        <v>1416</v>
      </c>
      <c r="D1190" s="333"/>
      <c r="E1190" s="273">
        <v>2.2799999999999998</v>
      </c>
      <c r="F1190" s="274"/>
      <c r="G1190" s="275"/>
      <c r="H1190" s="276"/>
      <c r="I1190" s="270"/>
      <c r="J1190" s="277"/>
      <c r="K1190" s="270"/>
      <c r="M1190" s="271" t="s">
        <v>1416</v>
      </c>
      <c r="O1190" s="260"/>
    </row>
    <row r="1191" spans="1:80" ht="22.5" x14ac:dyDescent="0.2">
      <c r="A1191" s="261">
        <v>292</v>
      </c>
      <c r="B1191" s="262" t="s">
        <v>1421</v>
      </c>
      <c r="C1191" s="263" t="s">
        <v>1422</v>
      </c>
      <c r="D1191" s="264" t="s">
        <v>379</v>
      </c>
      <c r="E1191" s="265">
        <v>539.5</v>
      </c>
      <c r="F1191" s="265">
        <v>26</v>
      </c>
      <c r="G1191" s="266">
        <f>E1191*F1191</f>
        <v>14027</v>
      </c>
      <c r="H1191" s="267">
        <v>0</v>
      </c>
      <c r="I1191" s="268">
        <f>E1191*H1191</f>
        <v>0</v>
      </c>
      <c r="J1191" s="267">
        <v>0</v>
      </c>
      <c r="K1191" s="268">
        <f>E1191*J1191</f>
        <v>0</v>
      </c>
      <c r="O1191" s="260">
        <v>2</v>
      </c>
      <c r="AA1191" s="233">
        <v>1</v>
      </c>
      <c r="AB1191" s="233">
        <v>7</v>
      </c>
      <c r="AC1191" s="233">
        <v>7</v>
      </c>
      <c r="AZ1191" s="233">
        <v>2</v>
      </c>
      <c r="BA1191" s="233">
        <f>IF(AZ1191=1,G1191,0)</f>
        <v>0</v>
      </c>
      <c r="BB1191" s="233">
        <f>IF(AZ1191=2,G1191,0)</f>
        <v>14027</v>
      </c>
      <c r="BC1191" s="233">
        <f>IF(AZ1191=3,G1191,0)</f>
        <v>0</v>
      </c>
      <c r="BD1191" s="233">
        <f>IF(AZ1191=4,G1191,0)</f>
        <v>0</v>
      </c>
      <c r="BE1191" s="233">
        <f>IF(AZ1191=5,G1191,0)</f>
        <v>0</v>
      </c>
      <c r="CA1191" s="260">
        <v>1</v>
      </c>
      <c r="CB1191" s="260">
        <v>7</v>
      </c>
    </row>
    <row r="1192" spans="1:80" x14ac:dyDescent="0.2">
      <c r="A1192" s="269"/>
      <c r="B1192" s="272"/>
      <c r="C1192" s="332" t="s">
        <v>1423</v>
      </c>
      <c r="D1192" s="333"/>
      <c r="E1192" s="273">
        <v>0</v>
      </c>
      <c r="F1192" s="274"/>
      <c r="G1192" s="275"/>
      <c r="H1192" s="276"/>
      <c r="I1192" s="270"/>
      <c r="J1192" s="277"/>
      <c r="K1192" s="270"/>
      <c r="M1192" s="271" t="s">
        <v>1423</v>
      </c>
      <c r="O1192" s="260"/>
    </row>
    <row r="1193" spans="1:80" x14ac:dyDescent="0.2">
      <c r="A1193" s="269"/>
      <c r="B1193" s="272"/>
      <c r="C1193" s="332" t="s">
        <v>470</v>
      </c>
      <c r="D1193" s="333"/>
      <c r="E1193" s="273">
        <v>0</v>
      </c>
      <c r="F1193" s="274"/>
      <c r="G1193" s="275"/>
      <c r="H1193" s="276"/>
      <c r="I1193" s="270"/>
      <c r="J1193" s="277"/>
      <c r="K1193" s="270"/>
      <c r="M1193" s="271" t="s">
        <v>470</v>
      </c>
      <c r="O1193" s="260"/>
    </row>
    <row r="1194" spans="1:80" ht="22.5" x14ac:dyDescent="0.2">
      <c r="A1194" s="269"/>
      <c r="B1194" s="272"/>
      <c r="C1194" s="332" t="s">
        <v>1424</v>
      </c>
      <c r="D1194" s="333"/>
      <c r="E1194" s="273">
        <v>56.55</v>
      </c>
      <c r="F1194" s="274"/>
      <c r="G1194" s="275"/>
      <c r="H1194" s="276"/>
      <c r="I1194" s="270"/>
      <c r="J1194" s="277"/>
      <c r="K1194" s="270"/>
      <c r="M1194" s="271" t="s">
        <v>1424</v>
      </c>
      <c r="O1194" s="260"/>
    </row>
    <row r="1195" spans="1:80" ht="22.5" x14ac:dyDescent="0.2">
      <c r="A1195" s="269"/>
      <c r="B1195" s="272"/>
      <c r="C1195" s="332" t="s">
        <v>1425</v>
      </c>
      <c r="D1195" s="333"/>
      <c r="E1195" s="273">
        <v>48.68</v>
      </c>
      <c r="F1195" s="274"/>
      <c r="G1195" s="275"/>
      <c r="H1195" s="276"/>
      <c r="I1195" s="270"/>
      <c r="J1195" s="277"/>
      <c r="K1195" s="270"/>
      <c r="M1195" s="271" t="s">
        <v>1425</v>
      </c>
      <c r="O1195" s="260"/>
    </row>
    <row r="1196" spans="1:80" ht="22.5" x14ac:dyDescent="0.2">
      <c r="A1196" s="269"/>
      <c r="B1196" s="272"/>
      <c r="C1196" s="332" t="s">
        <v>1426</v>
      </c>
      <c r="D1196" s="333"/>
      <c r="E1196" s="273">
        <v>75.739999999999995</v>
      </c>
      <c r="F1196" s="274"/>
      <c r="G1196" s="275"/>
      <c r="H1196" s="276"/>
      <c r="I1196" s="270"/>
      <c r="J1196" s="277"/>
      <c r="K1196" s="270"/>
      <c r="M1196" s="271" t="s">
        <v>1426</v>
      </c>
      <c r="O1196" s="260"/>
    </row>
    <row r="1197" spans="1:80" ht="22.5" x14ac:dyDescent="0.2">
      <c r="A1197" s="269"/>
      <c r="B1197" s="272"/>
      <c r="C1197" s="332" t="s">
        <v>1427</v>
      </c>
      <c r="D1197" s="333"/>
      <c r="E1197" s="273">
        <v>80.63</v>
      </c>
      <c r="F1197" s="274"/>
      <c r="G1197" s="275"/>
      <c r="H1197" s="276"/>
      <c r="I1197" s="270"/>
      <c r="J1197" s="277"/>
      <c r="K1197" s="270"/>
      <c r="M1197" s="271" t="s">
        <v>1427</v>
      </c>
      <c r="O1197" s="260"/>
    </row>
    <row r="1198" spans="1:80" x14ac:dyDescent="0.2">
      <c r="A1198" s="269"/>
      <c r="B1198" s="272"/>
      <c r="C1198" s="332" t="s">
        <v>1428</v>
      </c>
      <c r="D1198" s="333"/>
      <c r="E1198" s="273">
        <v>18.399999999999999</v>
      </c>
      <c r="F1198" s="274"/>
      <c r="G1198" s="275"/>
      <c r="H1198" s="276"/>
      <c r="I1198" s="270"/>
      <c r="J1198" s="277"/>
      <c r="K1198" s="270"/>
      <c r="M1198" s="271" t="s">
        <v>1428</v>
      </c>
      <c r="O1198" s="260"/>
    </row>
    <row r="1199" spans="1:80" x14ac:dyDescent="0.2">
      <c r="A1199" s="269"/>
      <c r="B1199" s="272"/>
      <c r="C1199" s="332" t="s">
        <v>704</v>
      </c>
      <c r="D1199" s="333"/>
      <c r="E1199" s="273">
        <v>0</v>
      </c>
      <c r="F1199" s="274"/>
      <c r="G1199" s="275"/>
      <c r="H1199" s="276"/>
      <c r="I1199" s="270"/>
      <c r="J1199" s="277"/>
      <c r="K1199" s="270"/>
      <c r="M1199" s="271" t="s">
        <v>704</v>
      </c>
      <c r="O1199" s="260"/>
    </row>
    <row r="1200" spans="1:80" ht="22.5" x14ac:dyDescent="0.2">
      <c r="A1200" s="269"/>
      <c r="B1200" s="272"/>
      <c r="C1200" s="332" t="s">
        <v>1429</v>
      </c>
      <c r="D1200" s="333"/>
      <c r="E1200" s="273">
        <v>66</v>
      </c>
      <c r="F1200" s="274"/>
      <c r="G1200" s="275"/>
      <c r="H1200" s="276"/>
      <c r="I1200" s="270"/>
      <c r="J1200" s="277"/>
      <c r="K1200" s="270"/>
      <c r="M1200" s="271" t="s">
        <v>1429</v>
      </c>
      <c r="O1200" s="260"/>
    </row>
    <row r="1201" spans="1:80" ht="22.5" x14ac:dyDescent="0.2">
      <c r="A1201" s="269"/>
      <c r="B1201" s="272"/>
      <c r="C1201" s="332" t="s">
        <v>1430</v>
      </c>
      <c r="D1201" s="333"/>
      <c r="E1201" s="273">
        <v>74.75</v>
      </c>
      <c r="F1201" s="274"/>
      <c r="G1201" s="275"/>
      <c r="H1201" s="276"/>
      <c r="I1201" s="270"/>
      <c r="J1201" s="277"/>
      <c r="K1201" s="270"/>
      <c r="M1201" s="271" t="s">
        <v>1430</v>
      </c>
      <c r="O1201" s="260"/>
    </row>
    <row r="1202" spans="1:80" ht="22.5" x14ac:dyDescent="0.2">
      <c r="A1202" s="269"/>
      <c r="B1202" s="272"/>
      <c r="C1202" s="332" t="s">
        <v>1431</v>
      </c>
      <c r="D1202" s="333"/>
      <c r="E1202" s="273">
        <v>100.65</v>
      </c>
      <c r="F1202" s="274"/>
      <c r="G1202" s="275"/>
      <c r="H1202" s="276"/>
      <c r="I1202" s="270"/>
      <c r="J1202" s="277"/>
      <c r="K1202" s="270"/>
      <c r="M1202" s="271" t="s">
        <v>1431</v>
      </c>
      <c r="O1202" s="260"/>
    </row>
    <row r="1203" spans="1:80" x14ac:dyDescent="0.2">
      <c r="A1203" s="269"/>
      <c r="B1203" s="272"/>
      <c r="C1203" s="332" t="s">
        <v>1432</v>
      </c>
      <c r="D1203" s="333"/>
      <c r="E1203" s="273">
        <v>18.100000000000001</v>
      </c>
      <c r="F1203" s="274"/>
      <c r="G1203" s="275"/>
      <c r="H1203" s="276"/>
      <c r="I1203" s="270"/>
      <c r="J1203" s="277"/>
      <c r="K1203" s="270"/>
      <c r="M1203" s="271" t="s">
        <v>1432</v>
      </c>
      <c r="O1203" s="260"/>
    </row>
    <row r="1204" spans="1:80" x14ac:dyDescent="0.2">
      <c r="A1204" s="261">
        <v>293</v>
      </c>
      <c r="B1204" s="262" t="s">
        <v>1433</v>
      </c>
      <c r="C1204" s="263" t="s">
        <v>1434</v>
      </c>
      <c r="D1204" s="264" t="s">
        <v>155</v>
      </c>
      <c r="E1204" s="265">
        <v>60.004899999999999</v>
      </c>
      <c r="F1204" s="265">
        <v>2668</v>
      </c>
      <c r="G1204" s="266">
        <f>E1204*F1204</f>
        <v>160093.07319999998</v>
      </c>
      <c r="H1204" s="267">
        <v>2.5000000000000001E-2</v>
      </c>
      <c r="I1204" s="268">
        <f>E1204*H1204</f>
        <v>1.5001225</v>
      </c>
      <c r="J1204" s="267"/>
      <c r="K1204" s="268">
        <f>E1204*J1204</f>
        <v>0</v>
      </c>
      <c r="O1204" s="260">
        <v>2</v>
      </c>
      <c r="AA1204" s="233">
        <v>3</v>
      </c>
      <c r="AB1204" s="233">
        <v>7</v>
      </c>
      <c r="AC1204" s="233" t="s">
        <v>1433</v>
      </c>
      <c r="AZ1204" s="233">
        <v>2</v>
      </c>
      <c r="BA1204" s="233">
        <f>IF(AZ1204=1,G1204,0)</f>
        <v>0</v>
      </c>
      <c r="BB1204" s="233">
        <f>IF(AZ1204=2,G1204,0)</f>
        <v>160093.07319999998</v>
      </c>
      <c r="BC1204" s="233">
        <f>IF(AZ1204=3,G1204,0)</f>
        <v>0</v>
      </c>
      <c r="BD1204" s="233">
        <f>IF(AZ1204=4,G1204,0)</f>
        <v>0</v>
      </c>
      <c r="BE1204" s="233">
        <f>IF(AZ1204=5,G1204,0)</f>
        <v>0</v>
      </c>
      <c r="CA1204" s="260">
        <v>3</v>
      </c>
      <c r="CB1204" s="260">
        <v>7</v>
      </c>
    </row>
    <row r="1205" spans="1:80" x14ac:dyDescent="0.2">
      <c r="A1205" s="269"/>
      <c r="B1205" s="272"/>
      <c r="C1205" s="332" t="s">
        <v>1435</v>
      </c>
      <c r="D1205" s="333"/>
      <c r="E1205" s="273">
        <v>0</v>
      </c>
      <c r="F1205" s="274"/>
      <c r="G1205" s="275"/>
      <c r="H1205" s="276"/>
      <c r="I1205" s="270"/>
      <c r="J1205" s="277"/>
      <c r="K1205" s="270"/>
      <c r="M1205" s="271" t="s">
        <v>1435</v>
      </c>
      <c r="O1205" s="260"/>
    </row>
    <row r="1206" spans="1:80" x14ac:dyDescent="0.2">
      <c r="A1206" s="269"/>
      <c r="B1206" s="272"/>
      <c r="C1206" s="332" t="s">
        <v>1436</v>
      </c>
      <c r="D1206" s="333"/>
      <c r="E1206" s="273">
        <v>42.5274</v>
      </c>
      <c r="F1206" s="274"/>
      <c r="G1206" s="275"/>
      <c r="H1206" s="276"/>
      <c r="I1206" s="270"/>
      <c r="J1206" s="277"/>
      <c r="K1206" s="270"/>
      <c r="M1206" s="271" t="s">
        <v>1436</v>
      </c>
      <c r="O1206" s="260"/>
    </row>
    <row r="1207" spans="1:80" x14ac:dyDescent="0.2">
      <c r="A1207" s="269"/>
      <c r="B1207" s="272"/>
      <c r="C1207" s="332" t="s">
        <v>1437</v>
      </c>
      <c r="D1207" s="333"/>
      <c r="E1207" s="273">
        <v>0</v>
      </c>
      <c r="F1207" s="274"/>
      <c r="G1207" s="275"/>
      <c r="H1207" s="276"/>
      <c r="I1207" s="270"/>
      <c r="J1207" s="277"/>
      <c r="K1207" s="270"/>
      <c r="M1207" s="271" t="s">
        <v>1437</v>
      </c>
      <c r="O1207" s="260"/>
    </row>
    <row r="1208" spans="1:80" x14ac:dyDescent="0.2">
      <c r="A1208" s="269"/>
      <c r="B1208" s="272"/>
      <c r="C1208" s="332" t="s">
        <v>1438</v>
      </c>
      <c r="D1208" s="333"/>
      <c r="E1208" s="273">
        <v>17.477499999999999</v>
      </c>
      <c r="F1208" s="274"/>
      <c r="G1208" s="275"/>
      <c r="H1208" s="276"/>
      <c r="I1208" s="270"/>
      <c r="J1208" s="277"/>
      <c r="K1208" s="270"/>
      <c r="M1208" s="271" t="s">
        <v>1438</v>
      </c>
      <c r="O1208" s="260"/>
    </row>
    <row r="1209" spans="1:80" x14ac:dyDescent="0.2">
      <c r="A1209" s="261">
        <v>294</v>
      </c>
      <c r="B1209" s="262" t="s">
        <v>1439</v>
      </c>
      <c r="C1209" s="263" t="s">
        <v>1440</v>
      </c>
      <c r="D1209" s="264" t="s">
        <v>200</v>
      </c>
      <c r="E1209" s="265">
        <v>291.29160000000002</v>
      </c>
      <c r="F1209" s="265">
        <v>74</v>
      </c>
      <c r="G1209" s="266">
        <f>E1209*F1209</f>
        <v>21555.578400000002</v>
      </c>
      <c r="H1209" s="267">
        <v>8.0000000000000004E-4</v>
      </c>
      <c r="I1209" s="268">
        <f>E1209*H1209</f>
        <v>0.23303328000000004</v>
      </c>
      <c r="J1209" s="267"/>
      <c r="K1209" s="268">
        <f>E1209*J1209</f>
        <v>0</v>
      </c>
      <c r="O1209" s="260">
        <v>2</v>
      </c>
      <c r="AA1209" s="233">
        <v>3</v>
      </c>
      <c r="AB1209" s="233">
        <v>7</v>
      </c>
      <c r="AC1209" s="233">
        <v>28376064</v>
      </c>
      <c r="AZ1209" s="233">
        <v>2</v>
      </c>
      <c r="BA1209" s="233">
        <f>IF(AZ1209=1,G1209,0)</f>
        <v>0</v>
      </c>
      <c r="BB1209" s="233">
        <f>IF(AZ1209=2,G1209,0)</f>
        <v>21555.578400000002</v>
      </c>
      <c r="BC1209" s="233">
        <f>IF(AZ1209=3,G1209,0)</f>
        <v>0</v>
      </c>
      <c r="BD1209" s="233">
        <f>IF(AZ1209=4,G1209,0)</f>
        <v>0</v>
      </c>
      <c r="BE1209" s="233">
        <f>IF(AZ1209=5,G1209,0)</f>
        <v>0</v>
      </c>
      <c r="CA1209" s="260">
        <v>3</v>
      </c>
      <c r="CB1209" s="260">
        <v>7</v>
      </c>
    </row>
    <row r="1210" spans="1:80" x14ac:dyDescent="0.2">
      <c r="A1210" s="269"/>
      <c r="B1210" s="272"/>
      <c r="C1210" s="332" t="s">
        <v>1437</v>
      </c>
      <c r="D1210" s="333"/>
      <c r="E1210" s="273">
        <v>0</v>
      </c>
      <c r="F1210" s="274"/>
      <c r="G1210" s="275"/>
      <c r="H1210" s="276"/>
      <c r="I1210" s="270"/>
      <c r="J1210" s="277"/>
      <c r="K1210" s="270"/>
      <c r="M1210" s="271" t="s">
        <v>1437</v>
      </c>
      <c r="O1210" s="260"/>
    </row>
    <row r="1211" spans="1:80" x14ac:dyDescent="0.2">
      <c r="A1211" s="269"/>
      <c r="B1211" s="272"/>
      <c r="C1211" s="332" t="s">
        <v>1441</v>
      </c>
      <c r="D1211" s="333"/>
      <c r="E1211" s="273">
        <v>291.29160000000002</v>
      </c>
      <c r="F1211" s="274"/>
      <c r="G1211" s="275"/>
      <c r="H1211" s="276"/>
      <c r="I1211" s="270"/>
      <c r="J1211" s="277"/>
      <c r="K1211" s="270"/>
      <c r="M1211" s="271" t="s">
        <v>1441</v>
      </c>
      <c r="O1211" s="260"/>
    </row>
    <row r="1212" spans="1:80" ht="22.5" x14ac:dyDescent="0.2">
      <c r="A1212" s="261">
        <v>295</v>
      </c>
      <c r="B1212" s="262" t="s">
        <v>1442</v>
      </c>
      <c r="C1212" s="263" t="s">
        <v>1443</v>
      </c>
      <c r="D1212" s="264" t="s">
        <v>200</v>
      </c>
      <c r="E1212" s="265">
        <v>390.2808</v>
      </c>
      <c r="F1212" s="265">
        <v>133</v>
      </c>
      <c r="G1212" s="266">
        <f>E1212*F1212</f>
        <v>51907.346400000002</v>
      </c>
      <c r="H1212" s="267">
        <v>3.8E-3</v>
      </c>
      <c r="I1212" s="268">
        <f>E1212*H1212</f>
        <v>1.4830670399999999</v>
      </c>
      <c r="J1212" s="267"/>
      <c r="K1212" s="268">
        <f>E1212*J1212</f>
        <v>0</v>
      </c>
      <c r="O1212" s="260">
        <v>2</v>
      </c>
      <c r="AA1212" s="233">
        <v>3</v>
      </c>
      <c r="AB1212" s="233">
        <v>7</v>
      </c>
      <c r="AC1212" s="233">
        <v>63140574</v>
      </c>
      <c r="AZ1212" s="233">
        <v>2</v>
      </c>
      <c r="BA1212" s="233">
        <f>IF(AZ1212=1,G1212,0)</f>
        <v>0</v>
      </c>
      <c r="BB1212" s="233">
        <f>IF(AZ1212=2,G1212,0)</f>
        <v>51907.346400000002</v>
      </c>
      <c r="BC1212" s="233">
        <f>IF(AZ1212=3,G1212,0)</f>
        <v>0</v>
      </c>
      <c r="BD1212" s="233">
        <f>IF(AZ1212=4,G1212,0)</f>
        <v>0</v>
      </c>
      <c r="BE1212" s="233">
        <f>IF(AZ1212=5,G1212,0)</f>
        <v>0</v>
      </c>
      <c r="CA1212" s="260">
        <v>3</v>
      </c>
      <c r="CB1212" s="260">
        <v>7</v>
      </c>
    </row>
    <row r="1213" spans="1:80" x14ac:dyDescent="0.2">
      <c r="A1213" s="269"/>
      <c r="B1213" s="272"/>
      <c r="C1213" s="332" t="s">
        <v>1444</v>
      </c>
      <c r="D1213" s="333"/>
      <c r="E1213" s="273">
        <v>390.2808</v>
      </c>
      <c r="F1213" s="274"/>
      <c r="G1213" s="275"/>
      <c r="H1213" s="276"/>
      <c r="I1213" s="270"/>
      <c r="J1213" s="277"/>
      <c r="K1213" s="270"/>
      <c r="M1213" s="271" t="s">
        <v>1444</v>
      </c>
      <c r="O1213" s="260"/>
    </row>
    <row r="1214" spans="1:80" ht="22.5" x14ac:dyDescent="0.2">
      <c r="A1214" s="261">
        <v>296</v>
      </c>
      <c r="B1214" s="262" t="s">
        <v>1445</v>
      </c>
      <c r="C1214" s="263" t="s">
        <v>1446</v>
      </c>
      <c r="D1214" s="264" t="s">
        <v>200</v>
      </c>
      <c r="E1214" s="265">
        <v>435.1893</v>
      </c>
      <c r="F1214" s="265">
        <v>160</v>
      </c>
      <c r="G1214" s="266">
        <f>E1214*F1214</f>
        <v>69630.288</v>
      </c>
      <c r="H1214" s="267">
        <v>4.5599999999999998E-3</v>
      </c>
      <c r="I1214" s="268">
        <f>E1214*H1214</f>
        <v>1.984463208</v>
      </c>
      <c r="J1214" s="267"/>
      <c r="K1214" s="268">
        <f>E1214*J1214</f>
        <v>0</v>
      </c>
      <c r="O1214" s="260">
        <v>2</v>
      </c>
      <c r="AA1214" s="233">
        <v>3</v>
      </c>
      <c r="AB1214" s="233">
        <v>7</v>
      </c>
      <c r="AC1214" s="233">
        <v>63140575</v>
      </c>
      <c r="AZ1214" s="233">
        <v>2</v>
      </c>
      <c r="BA1214" s="233">
        <f>IF(AZ1214=1,G1214,0)</f>
        <v>0</v>
      </c>
      <c r="BB1214" s="233">
        <f>IF(AZ1214=2,G1214,0)</f>
        <v>69630.288</v>
      </c>
      <c r="BC1214" s="233">
        <f>IF(AZ1214=3,G1214,0)</f>
        <v>0</v>
      </c>
      <c r="BD1214" s="233">
        <f>IF(AZ1214=4,G1214,0)</f>
        <v>0</v>
      </c>
      <c r="BE1214" s="233">
        <f>IF(AZ1214=5,G1214,0)</f>
        <v>0</v>
      </c>
      <c r="CA1214" s="260">
        <v>3</v>
      </c>
      <c r="CB1214" s="260">
        <v>7</v>
      </c>
    </row>
    <row r="1215" spans="1:80" x14ac:dyDescent="0.2">
      <c r="A1215" s="269"/>
      <c r="B1215" s="272"/>
      <c r="C1215" s="332" t="s">
        <v>1444</v>
      </c>
      <c r="D1215" s="333"/>
      <c r="E1215" s="273">
        <v>390.2808</v>
      </c>
      <c r="F1215" s="274"/>
      <c r="G1215" s="275"/>
      <c r="H1215" s="276"/>
      <c r="I1215" s="270"/>
      <c r="J1215" s="277"/>
      <c r="K1215" s="270"/>
      <c r="M1215" s="271" t="s">
        <v>1444</v>
      </c>
      <c r="O1215" s="260"/>
    </row>
    <row r="1216" spans="1:80" x14ac:dyDescent="0.2">
      <c r="A1216" s="269"/>
      <c r="B1216" s="272"/>
      <c r="C1216" s="332" t="s">
        <v>1447</v>
      </c>
      <c r="D1216" s="333"/>
      <c r="E1216" s="273">
        <v>44.9086</v>
      </c>
      <c r="F1216" s="274"/>
      <c r="G1216" s="275"/>
      <c r="H1216" s="276"/>
      <c r="I1216" s="270"/>
      <c r="J1216" s="277"/>
      <c r="K1216" s="270"/>
      <c r="M1216" s="271" t="s">
        <v>1447</v>
      </c>
      <c r="O1216" s="260"/>
    </row>
    <row r="1217" spans="1:80" x14ac:dyDescent="0.2">
      <c r="A1217" s="261">
        <v>297</v>
      </c>
      <c r="B1217" s="262" t="s">
        <v>363</v>
      </c>
      <c r="C1217" s="263" t="s">
        <v>364</v>
      </c>
      <c r="D1217" s="264" t="s">
        <v>200</v>
      </c>
      <c r="E1217" s="265">
        <v>269.78179999999998</v>
      </c>
      <c r="F1217" s="265">
        <v>17</v>
      </c>
      <c r="G1217" s="266">
        <f>E1217*F1217</f>
        <v>4586.2905999999994</v>
      </c>
      <c r="H1217" s="267">
        <v>2.0000000000000001E-4</v>
      </c>
      <c r="I1217" s="268">
        <f>E1217*H1217</f>
        <v>5.3956359999999995E-2</v>
      </c>
      <c r="J1217" s="267"/>
      <c r="K1217" s="268">
        <f>E1217*J1217</f>
        <v>0</v>
      </c>
      <c r="O1217" s="260">
        <v>2</v>
      </c>
      <c r="AA1217" s="233">
        <v>3</v>
      </c>
      <c r="AB1217" s="233">
        <v>7</v>
      </c>
      <c r="AC1217" s="233">
        <v>69366201</v>
      </c>
      <c r="AZ1217" s="233">
        <v>2</v>
      </c>
      <c r="BA1217" s="233">
        <f>IF(AZ1217=1,G1217,0)</f>
        <v>0</v>
      </c>
      <c r="BB1217" s="233">
        <f>IF(AZ1217=2,G1217,0)</f>
        <v>4586.2905999999994</v>
      </c>
      <c r="BC1217" s="233">
        <f>IF(AZ1217=3,G1217,0)</f>
        <v>0</v>
      </c>
      <c r="BD1217" s="233">
        <f>IF(AZ1217=4,G1217,0)</f>
        <v>0</v>
      </c>
      <c r="BE1217" s="233">
        <f>IF(AZ1217=5,G1217,0)</f>
        <v>0</v>
      </c>
      <c r="CA1217" s="260">
        <v>3</v>
      </c>
      <c r="CB1217" s="260">
        <v>7</v>
      </c>
    </row>
    <row r="1218" spans="1:80" x14ac:dyDescent="0.2">
      <c r="A1218" s="269"/>
      <c r="B1218" s="272"/>
      <c r="C1218" s="332" t="s">
        <v>1448</v>
      </c>
      <c r="D1218" s="333"/>
      <c r="E1218" s="273">
        <v>269.78179999999998</v>
      </c>
      <c r="F1218" s="274"/>
      <c r="G1218" s="275"/>
      <c r="H1218" s="276"/>
      <c r="I1218" s="270"/>
      <c r="J1218" s="277"/>
      <c r="K1218" s="270"/>
      <c r="M1218" s="271" t="s">
        <v>1448</v>
      </c>
      <c r="O1218" s="260"/>
    </row>
    <row r="1219" spans="1:80" x14ac:dyDescent="0.2">
      <c r="A1219" s="261">
        <v>298</v>
      </c>
      <c r="B1219" s="262" t="s">
        <v>1449</v>
      </c>
      <c r="C1219" s="263" t="s">
        <v>1450</v>
      </c>
      <c r="D1219" s="264" t="s">
        <v>12</v>
      </c>
      <c r="E1219" s="265">
        <f>SUM(G1119:G1218)/100</f>
        <v>5188.6625539999995</v>
      </c>
      <c r="F1219" s="265">
        <v>2</v>
      </c>
      <c r="G1219" s="266">
        <f>E1219*F1219</f>
        <v>10377.325107999999</v>
      </c>
      <c r="H1219" s="267">
        <v>0</v>
      </c>
      <c r="I1219" s="268">
        <f>E1219*H1219</f>
        <v>0</v>
      </c>
      <c r="J1219" s="267"/>
      <c r="K1219" s="268">
        <f>E1219*J1219</f>
        <v>0</v>
      </c>
      <c r="O1219" s="260">
        <v>2</v>
      </c>
      <c r="AA1219" s="233">
        <v>7</v>
      </c>
      <c r="AB1219" s="233">
        <v>1002</v>
      </c>
      <c r="AC1219" s="233">
        <v>5</v>
      </c>
      <c r="AZ1219" s="233">
        <v>2</v>
      </c>
      <c r="BA1219" s="233">
        <f>IF(AZ1219=1,G1219,0)</f>
        <v>0</v>
      </c>
      <c r="BB1219" s="233">
        <f>IF(AZ1219=2,G1219,0)</f>
        <v>10377.325107999999</v>
      </c>
      <c r="BC1219" s="233">
        <f>IF(AZ1219=3,G1219,0)</f>
        <v>0</v>
      </c>
      <c r="BD1219" s="233">
        <f>IF(AZ1219=4,G1219,0)</f>
        <v>0</v>
      </c>
      <c r="BE1219" s="233">
        <f>IF(AZ1219=5,G1219,0)</f>
        <v>0</v>
      </c>
      <c r="CA1219" s="260">
        <v>7</v>
      </c>
      <c r="CB1219" s="260">
        <v>1002</v>
      </c>
    </row>
    <row r="1220" spans="1:80" x14ac:dyDescent="0.2">
      <c r="A1220" s="278"/>
      <c r="B1220" s="279" t="s">
        <v>100</v>
      </c>
      <c r="C1220" s="280" t="s">
        <v>1386</v>
      </c>
      <c r="D1220" s="281"/>
      <c r="E1220" s="282"/>
      <c r="F1220" s="283"/>
      <c r="G1220" s="284">
        <f>SUM(G1118:G1219)</f>
        <v>529243.58050799998</v>
      </c>
      <c r="H1220" s="285"/>
      <c r="I1220" s="286">
        <f>SUM(I1118:I1219)</f>
        <v>5.4532231639999997</v>
      </c>
      <c r="J1220" s="285"/>
      <c r="K1220" s="286">
        <f>SUM(K1118:K1219)</f>
        <v>0</v>
      </c>
      <c r="O1220" s="260">
        <v>4</v>
      </c>
      <c r="BA1220" s="287">
        <f>SUM(BA1118:BA1219)</f>
        <v>0</v>
      </c>
      <c r="BB1220" s="287">
        <f>SUM(BB1118:BB1219)</f>
        <v>529243.58050799998</v>
      </c>
      <c r="BC1220" s="287">
        <f>SUM(BC1118:BC1219)</f>
        <v>0</v>
      </c>
      <c r="BD1220" s="287">
        <f>SUM(BD1118:BD1219)</f>
        <v>0</v>
      </c>
      <c r="BE1220" s="287">
        <f>SUM(BE1118:BE1219)</f>
        <v>0</v>
      </c>
    </row>
    <row r="1221" spans="1:80" x14ac:dyDescent="0.2">
      <c r="A1221" s="250" t="s">
        <v>97</v>
      </c>
      <c r="B1221" s="251" t="s">
        <v>1451</v>
      </c>
      <c r="C1221" s="252" t="s">
        <v>1452</v>
      </c>
      <c r="D1221" s="253"/>
      <c r="E1221" s="254"/>
      <c r="F1221" s="254"/>
      <c r="G1221" s="255"/>
      <c r="H1221" s="256"/>
      <c r="I1221" s="257"/>
      <c r="J1221" s="258"/>
      <c r="K1221" s="259"/>
      <c r="O1221" s="260">
        <v>1</v>
      </c>
    </row>
    <row r="1222" spans="1:80" ht="22.5" x14ac:dyDescent="0.2">
      <c r="A1222" s="261">
        <v>299</v>
      </c>
      <c r="B1222" s="262" t="s">
        <v>1454</v>
      </c>
      <c r="C1222" s="263" t="s">
        <v>1455</v>
      </c>
      <c r="D1222" s="264" t="s">
        <v>116</v>
      </c>
      <c r="E1222" s="265">
        <v>1</v>
      </c>
      <c r="F1222" s="265">
        <v>1477808</v>
      </c>
      <c r="G1222" s="266">
        <f>E1222*F1222</f>
        <v>1477808</v>
      </c>
      <c r="H1222" s="267">
        <v>0</v>
      </c>
      <c r="I1222" s="268">
        <f>E1222*H1222</f>
        <v>0</v>
      </c>
      <c r="J1222" s="267"/>
      <c r="K1222" s="268">
        <f>E1222*J1222</f>
        <v>0</v>
      </c>
      <c r="O1222" s="260">
        <v>2</v>
      </c>
      <c r="AA1222" s="233">
        <v>11</v>
      </c>
      <c r="AB1222" s="233">
        <v>3</v>
      </c>
      <c r="AC1222" s="233">
        <v>22</v>
      </c>
      <c r="AZ1222" s="233">
        <v>2</v>
      </c>
      <c r="BA1222" s="233">
        <f>IF(AZ1222=1,G1222,0)</f>
        <v>0</v>
      </c>
      <c r="BB1222" s="233">
        <f>IF(AZ1222=2,G1222,0)</f>
        <v>1477808</v>
      </c>
      <c r="BC1222" s="233">
        <f>IF(AZ1222=3,G1222,0)</f>
        <v>0</v>
      </c>
      <c r="BD1222" s="233">
        <f>IF(AZ1222=4,G1222,0)</f>
        <v>0</v>
      </c>
      <c r="BE1222" s="233">
        <f>IF(AZ1222=5,G1222,0)</f>
        <v>0</v>
      </c>
      <c r="CA1222" s="260">
        <v>11</v>
      </c>
      <c r="CB1222" s="260">
        <v>3</v>
      </c>
    </row>
    <row r="1223" spans="1:80" x14ac:dyDescent="0.2">
      <c r="A1223" s="278"/>
      <c r="B1223" s="279" t="s">
        <v>100</v>
      </c>
      <c r="C1223" s="280" t="s">
        <v>1453</v>
      </c>
      <c r="D1223" s="281"/>
      <c r="E1223" s="282"/>
      <c r="F1223" s="283"/>
      <c r="G1223" s="284">
        <f>SUM(G1221:G1222)</f>
        <v>1477808</v>
      </c>
      <c r="H1223" s="285"/>
      <c r="I1223" s="286">
        <f>SUM(I1221:I1222)</f>
        <v>0</v>
      </c>
      <c r="J1223" s="285"/>
      <c r="K1223" s="286">
        <f>SUM(K1221:K1222)</f>
        <v>0</v>
      </c>
      <c r="O1223" s="260">
        <v>4</v>
      </c>
      <c r="BA1223" s="287">
        <f>SUM(BA1221:BA1222)</f>
        <v>0</v>
      </c>
      <c r="BB1223" s="287">
        <f>SUM(BB1221:BB1222)</f>
        <v>1477808</v>
      </c>
      <c r="BC1223" s="287">
        <f>SUM(BC1221:BC1222)</f>
        <v>0</v>
      </c>
      <c r="BD1223" s="287">
        <f>SUM(BD1221:BD1222)</f>
        <v>0</v>
      </c>
      <c r="BE1223" s="287">
        <f>SUM(BE1221:BE1222)</f>
        <v>0</v>
      </c>
    </row>
    <row r="1224" spans="1:80" x14ac:dyDescent="0.2">
      <c r="A1224" s="250" t="s">
        <v>97</v>
      </c>
      <c r="B1224" s="251" t="s">
        <v>1456</v>
      </c>
      <c r="C1224" s="252" t="s">
        <v>1457</v>
      </c>
      <c r="D1224" s="253"/>
      <c r="E1224" s="254"/>
      <c r="F1224" s="254"/>
      <c r="G1224" s="255"/>
      <c r="H1224" s="256"/>
      <c r="I1224" s="257"/>
      <c r="J1224" s="258"/>
      <c r="K1224" s="259"/>
      <c r="O1224" s="260">
        <v>1</v>
      </c>
    </row>
    <row r="1225" spans="1:80" x14ac:dyDescent="0.2">
      <c r="A1225" s="261">
        <v>300</v>
      </c>
      <c r="B1225" s="262" t="s">
        <v>1459</v>
      </c>
      <c r="C1225" s="263" t="s">
        <v>1460</v>
      </c>
      <c r="D1225" s="264" t="s">
        <v>379</v>
      </c>
      <c r="E1225" s="265">
        <v>35</v>
      </c>
      <c r="F1225" s="265">
        <v>605</v>
      </c>
      <c r="G1225" s="266">
        <f t="shared" ref="G1225:G1233" si="8">E1225*F1225</f>
        <v>21175</v>
      </c>
      <c r="H1225" s="267">
        <v>1.5100000000000001E-3</v>
      </c>
      <c r="I1225" s="268">
        <f t="shared" ref="I1225:I1233" si="9">E1225*H1225</f>
        <v>5.2850000000000001E-2</v>
      </c>
      <c r="J1225" s="267">
        <v>0</v>
      </c>
      <c r="K1225" s="268">
        <f t="shared" ref="K1225:K1233" si="10">E1225*J1225</f>
        <v>0</v>
      </c>
      <c r="O1225" s="260">
        <v>2</v>
      </c>
      <c r="AA1225" s="233">
        <v>1</v>
      </c>
      <c r="AB1225" s="233">
        <v>0</v>
      </c>
      <c r="AC1225" s="233">
        <v>0</v>
      </c>
      <c r="AZ1225" s="233">
        <v>2</v>
      </c>
      <c r="BA1225" s="233">
        <f t="shared" ref="BA1225:BA1233" si="11">IF(AZ1225=1,G1225,0)</f>
        <v>0</v>
      </c>
      <c r="BB1225" s="233">
        <f t="shared" ref="BB1225:BB1233" si="12">IF(AZ1225=2,G1225,0)</f>
        <v>21175</v>
      </c>
      <c r="BC1225" s="233">
        <f t="shared" ref="BC1225:BC1233" si="13">IF(AZ1225=3,G1225,0)</f>
        <v>0</v>
      </c>
      <c r="BD1225" s="233">
        <f t="shared" ref="BD1225:BD1233" si="14">IF(AZ1225=4,G1225,0)</f>
        <v>0</v>
      </c>
      <c r="BE1225" s="233">
        <f t="shared" ref="BE1225:BE1233" si="15">IF(AZ1225=5,G1225,0)</f>
        <v>0</v>
      </c>
      <c r="CA1225" s="260">
        <v>1</v>
      </c>
      <c r="CB1225" s="260">
        <v>0</v>
      </c>
    </row>
    <row r="1226" spans="1:80" x14ac:dyDescent="0.2">
      <c r="A1226" s="261">
        <v>301</v>
      </c>
      <c r="B1226" s="262" t="s">
        <v>1461</v>
      </c>
      <c r="C1226" s="263" t="s">
        <v>1462</v>
      </c>
      <c r="D1226" s="264" t="s">
        <v>322</v>
      </c>
      <c r="E1226" s="265">
        <v>1</v>
      </c>
      <c r="F1226" s="265">
        <v>1001</v>
      </c>
      <c r="G1226" s="266">
        <f t="shared" si="8"/>
        <v>1001</v>
      </c>
      <c r="H1226" s="267">
        <v>3.5E-4</v>
      </c>
      <c r="I1226" s="268">
        <f t="shared" si="9"/>
        <v>3.5E-4</v>
      </c>
      <c r="J1226" s="267">
        <v>0</v>
      </c>
      <c r="K1226" s="268">
        <f t="shared" si="10"/>
        <v>0</v>
      </c>
      <c r="O1226" s="260">
        <v>2</v>
      </c>
      <c r="AA1226" s="233">
        <v>1</v>
      </c>
      <c r="AB1226" s="233">
        <v>7</v>
      </c>
      <c r="AC1226" s="233">
        <v>7</v>
      </c>
      <c r="AZ1226" s="233">
        <v>2</v>
      </c>
      <c r="BA1226" s="233">
        <f t="shared" si="11"/>
        <v>0</v>
      </c>
      <c r="BB1226" s="233">
        <f t="shared" si="12"/>
        <v>1001</v>
      </c>
      <c r="BC1226" s="233">
        <f t="shared" si="13"/>
        <v>0</v>
      </c>
      <c r="BD1226" s="233">
        <f t="shared" si="14"/>
        <v>0</v>
      </c>
      <c r="BE1226" s="233">
        <f t="shared" si="15"/>
        <v>0</v>
      </c>
      <c r="CA1226" s="260">
        <v>1</v>
      </c>
      <c r="CB1226" s="260">
        <v>7</v>
      </c>
    </row>
    <row r="1227" spans="1:80" x14ac:dyDescent="0.2">
      <c r="A1227" s="261">
        <v>302</v>
      </c>
      <c r="B1227" s="262" t="s">
        <v>1463</v>
      </c>
      <c r="C1227" s="263" t="s">
        <v>1464</v>
      </c>
      <c r="D1227" s="264" t="s">
        <v>322</v>
      </c>
      <c r="E1227" s="265">
        <v>1</v>
      </c>
      <c r="F1227" s="265">
        <v>217</v>
      </c>
      <c r="G1227" s="266">
        <f t="shared" si="8"/>
        <v>217</v>
      </c>
      <c r="H1227" s="267">
        <v>0</v>
      </c>
      <c r="I1227" s="268">
        <f t="shared" si="9"/>
        <v>0</v>
      </c>
      <c r="J1227" s="267">
        <v>0</v>
      </c>
      <c r="K1227" s="268">
        <f t="shared" si="10"/>
        <v>0</v>
      </c>
      <c r="O1227" s="260">
        <v>2</v>
      </c>
      <c r="AA1227" s="233">
        <v>1</v>
      </c>
      <c r="AB1227" s="233">
        <v>7</v>
      </c>
      <c r="AC1227" s="233">
        <v>7</v>
      </c>
      <c r="AZ1227" s="233">
        <v>2</v>
      </c>
      <c r="BA1227" s="233">
        <f t="shared" si="11"/>
        <v>0</v>
      </c>
      <c r="BB1227" s="233">
        <f t="shared" si="12"/>
        <v>217</v>
      </c>
      <c r="BC1227" s="233">
        <f t="shared" si="13"/>
        <v>0</v>
      </c>
      <c r="BD1227" s="233">
        <f t="shared" si="14"/>
        <v>0</v>
      </c>
      <c r="BE1227" s="233">
        <f t="shared" si="15"/>
        <v>0</v>
      </c>
      <c r="CA1227" s="260">
        <v>1</v>
      </c>
      <c r="CB1227" s="260">
        <v>7</v>
      </c>
    </row>
    <row r="1228" spans="1:80" x14ac:dyDescent="0.2">
      <c r="A1228" s="261">
        <v>303</v>
      </c>
      <c r="B1228" s="262" t="s">
        <v>1465</v>
      </c>
      <c r="C1228" s="263" t="s">
        <v>1466</v>
      </c>
      <c r="D1228" s="264" t="s">
        <v>379</v>
      </c>
      <c r="E1228" s="265">
        <v>35</v>
      </c>
      <c r="F1228" s="265">
        <v>19</v>
      </c>
      <c r="G1228" s="266">
        <f t="shared" si="8"/>
        <v>665</v>
      </c>
      <c r="H1228" s="267">
        <v>0</v>
      </c>
      <c r="I1228" s="268">
        <f t="shared" si="9"/>
        <v>0</v>
      </c>
      <c r="J1228" s="267">
        <v>0</v>
      </c>
      <c r="K1228" s="268">
        <f t="shared" si="10"/>
        <v>0</v>
      </c>
      <c r="O1228" s="260">
        <v>2</v>
      </c>
      <c r="AA1228" s="233">
        <v>1</v>
      </c>
      <c r="AB1228" s="233">
        <v>1</v>
      </c>
      <c r="AC1228" s="233">
        <v>1</v>
      </c>
      <c r="AZ1228" s="233">
        <v>2</v>
      </c>
      <c r="BA1228" s="233">
        <f t="shared" si="11"/>
        <v>0</v>
      </c>
      <c r="BB1228" s="233">
        <f t="shared" si="12"/>
        <v>665</v>
      </c>
      <c r="BC1228" s="233">
        <f t="shared" si="13"/>
        <v>0</v>
      </c>
      <c r="BD1228" s="233">
        <f t="shared" si="14"/>
        <v>0</v>
      </c>
      <c r="BE1228" s="233">
        <f t="shared" si="15"/>
        <v>0</v>
      </c>
      <c r="CA1228" s="260">
        <v>1</v>
      </c>
      <c r="CB1228" s="260">
        <v>1</v>
      </c>
    </row>
    <row r="1229" spans="1:80" x14ac:dyDescent="0.2">
      <c r="A1229" s="261">
        <v>304</v>
      </c>
      <c r="B1229" s="262" t="s">
        <v>1467</v>
      </c>
      <c r="C1229" s="263" t="s">
        <v>1468</v>
      </c>
      <c r="D1229" s="264" t="s">
        <v>379</v>
      </c>
      <c r="E1229" s="265">
        <v>35</v>
      </c>
      <c r="F1229" s="265">
        <v>92</v>
      </c>
      <c r="G1229" s="266">
        <f t="shared" si="8"/>
        <v>3220</v>
      </c>
      <c r="H1229" s="267">
        <v>0</v>
      </c>
      <c r="I1229" s="268">
        <f t="shared" si="9"/>
        <v>0</v>
      </c>
      <c r="J1229" s="267">
        <v>0</v>
      </c>
      <c r="K1229" s="268">
        <f t="shared" si="10"/>
        <v>0</v>
      </c>
      <c r="O1229" s="260">
        <v>2</v>
      </c>
      <c r="AA1229" s="233">
        <v>1</v>
      </c>
      <c r="AB1229" s="233">
        <v>0</v>
      </c>
      <c r="AC1229" s="233">
        <v>0</v>
      </c>
      <c r="AZ1229" s="233">
        <v>2</v>
      </c>
      <c r="BA1229" s="233">
        <f t="shared" si="11"/>
        <v>0</v>
      </c>
      <c r="BB1229" s="233">
        <f t="shared" si="12"/>
        <v>3220</v>
      </c>
      <c r="BC1229" s="233">
        <f t="shared" si="13"/>
        <v>0</v>
      </c>
      <c r="BD1229" s="233">
        <f t="shared" si="14"/>
        <v>0</v>
      </c>
      <c r="BE1229" s="233">
        <f t="shared" si="15"/>
        <v>0</v>
      </c>
      <c r="CA1229" s="260">
        <v>1</v>
      </c>
      <c r="CB1229" s="260">
        <v>0</v>
      </c>
    </row>
    <row r="1230" spans="1:80" x14ac:dyDescent="0.2">
      <c r="A1230" s="261">
        <v>305</v>
      </c>
      <c r="B1230" s="262" t="s">
        <v>1469</v>
      </c>
      <c r="C1230" s="263" t="s">
        <v>1470</v>
      </c>
      <c r="D1230" s="264" t="s">
        <v>322</v>
      </c>
      <c r="E1230" s="265">
        <v>1</v>
      </c>
      <c r="F1230" s="265">
        <v>1021</v>
      </c>
      <c r="G1230" s="266">
        <f t="shared" si="8"/>
        <v>1021</v>
      </c>
      <c r="H1230" s="267">
        <v>0</v>
      </c>
      <c r="I1230" s="268">
        <f t="shared" si="9"/>
        <v>0</v>
      </c>
      <c r="J1230" s="267"/>
      <c r="K1230" s="268">
        <f t="shared" si="10"/>
        <v>0</v>
      </c>
      <c r="O1230" s="260">
        <v>2</v>
      </c>
      <c r="AA1230" s="233">
        <v>12</v>
      </c>
      <c r="AB1230" s="233">
        <v>0</v>
      </c>
      <c r="AC1230" s="233">
        <v>457</v>
      </c>
      <c r="AZ1230" s="233">
        <v>2</v>
      </c>
      <c r="BA1230" s="233">
        <f t="shared" si="11"/>
        <v>0</v>
      </c>
      <c r="BB1230" s="233">
        <f t="shared" si="12"/>
        <v>1021</v>
      </c>
      <c r="BC1230" s="233">
        <f t="shared" si="13"/>
        <v>0</v>
      </c>
      <c r="BD1230" s="233">
        <f t="shared" si="14"/>
        <v>0</v>
      </c>
      <c r="BE1230" s="233">
        <f t="shared" si="15"/>
        <v>0</v>
      </c>
      <c r="CA1230" s="260">
        <v>12</v>
      </c>
      <c r="CB1230" s="260">
        <v>0</v>
      </c>
    </row>
    <row r="1231" spans="1:80" x14ac:dyDescent="0.2">
      <c r="A1231" s="261">
        <v>306</v>
      </c>
      <c r="B1231" s="262" t="s">
        <v>1471</v>
      </c>
      <c r="C1231" s="263" t="s">
        <v>1472</v>
      </c>
      <c r="D1231" s="264" t="s">
        <v>322</v>
      </c>
      <c r="E1231" s="265">
        <v>1</v>
      </c>
      <c r="F1231" s="265">
        <v>3300</v>
      </c>
      <c r="G1231" s="266">
        <f t="shared" si="8"/>
        <v>3300</v>
      </c>
      <c r="H1231" s="267">
        <v>0</v>
      </c>
      <c r="I1231" s="268">
        <f t="shared" si="9"/>
        <v>0</v>
      </c>
      <c r="J1231" s="267"/>
      <c r="K1231" s="268">
        <f t="shared" si="10"/>
        <v>0</v>
      </c>
      <c r="O1231" s="260">
        <v>2</v>
      </c>
      <c r="AA1231" s="233">
        <v>12</v>
      </c>
      <c r="AB1231" s="233">
        <v>0</v>
      </c>
      <c r="AC1231" s="233">
        <v>460</v>
      </c>
      <c r="AZ1231" s="233">
        <v>2</v>
      </c>
      <c r="BA1231" s="233">
        <f t="shared" si="11"/>
        <v>0</v>
      </c>
      <c r="BB1231" s="233">
        <f t="shared" si="12"/>
        <v>3300</v>
      </c>
      <c r="BC1231" s="233">
        <f t="shared" si="13"/>
        <v>0</v>
      </c>
      <c r="BD1231" s="233">
        <f t="shared" si="14"/>
        <v>0</v>
      </c>
      <c r="BE1231" s="233">
        <f t="shared" si="15"/>
        <v>0</v>
      </c>
      <c r="CA1231" s="260">
        <v>12</v>
      </c>
      <c r="CB1231" s="260">
        <v>0</v>
      </c>
    </row>
    <row r="1232" spans="1:80" x14ac:dyDescent="0.2">
      <c r="A1232" s="261">
        <v>307</v>
      </c>
      <c r="B1232" s="262" t="s">
        <v>1473</v>
      </c>
      <c r="C1232" s="263" t="s">
        <v>1474</v>
      </c>
      <c r="D1232" s="264" t="s">
        <v>379</v>
      </c>
      <c r="E1232" s="265">
        <v>11</v>
      </c>
      <c r="F1232" s="265">
        <v>7</v>
      </c>
      <c r="G1232" s="266">
        <f t="shared" si="8"/>
        <v>77</v>
      </c>
      <c r="H1232" s="267">
        <v>0</v>
      </c>
      <c r="I1232" s="268">
        <f t="shared" si="9"/>
        <v>0</v>
      </c>
      <c r="J1232" s="267"/>
      <c r="K1232" s="268">
        <f t="shared" si="10"/>
        <v>0</v>
      </c>
      <c r="O1232" s="260">
        <v>2</v>
      </c>
      <c r="AA1232" s="233">
        <v>12</v>
      </c>
      <c r="AB1232" s="233">
        <v>0</v>
      </c>
      <c r="AC1232" s="233">
        <v>461</v>
      </c>
      <c r="AZ1232" s="233">
        <v>2</v>
      </c>
      <c r="BA1232" s="233">
        <f t="shared" si="11"/>
        <v>0</v>
      </c>
      <c r="BB1232" s="233">
        <f t="shared" si="12"/>
        <v>77</v>
      </c>
      <c r="BC1232" s="233">
        <f t="shared" si="13"/>
        <v>0</v>
      </c>
      <c r="BD1232" s="233">
        <f t="shared" si="14"/>
        <v>0</v>
      </c>
      <c r="BE1232" s="233">
        <f t="shared" si="15"/>
        <v>0</v>
      </c>
      <c r="CA1232" s="260">
        <v>12</v>
      </c>
      <c r="CB1232" s="260">
        <v>0</v>
      </c>
    </row>
    <row r="1233" spans="1:80" x14ac:dyDescent="0.2">
      <c r="A1233" s="261">
        <v>308</v>
      </c>
      <c r="B1233" s="262" t="s">
        <v>1475</v>
      </c>
      <c r="C1233" s="263" t="s">
        <v>1476</v>
      </c>
      <c r="D1233" s="264" t="s">
        <v>265</v>
      </c>
      <c r="E1233" s="265">
        <v>5.3199999999999997E-2</v>
      </c>
      <c r="F1233" s="265">
        <v>611</v>
      </c>
      <c r="G1233" s="266">
        <f t="shared" si="8"/>
        <v>32.505199999999995</v>
      </c>
      <c r="H1233" s="267">
        <v>0</v>
      </c>
      <c r="I1233" s="268">
        <f t="shared" si="9"/>
        <v>0</v>
      </c>
      <c r="J1233" s="267"/>
      <c r="K1233" s="268">
        <f t="shared" si="10"/>
        <v>0</v>
      </c>
      <c r="O1233" s="260">
        <v>2</v>
      </c>
      <c r="AA1233" s="233">
        <v>7</v>
      </c>
      <c r="AB1233" s="233">
        <v>1001</v>
      </c>
      <c r="AC1233" s="233">
        <v>5</v>
      </c>
      <c r="AZ1233" s="233">
        <v>2</v>
      </c>
      <c r="BA1233" s="233">
        <f t="shared" si="11"/>
        <v>0</v>
      </c>
      <c r="BB1233" s="233">
        <f t="shared" si="12"/>
        <v>32.505199999999995</v>
      </c>
      <c r="BC1233" s="233">
        <f t="shared" si="13"/>
        <v>0</v>
      </c>
      <c r="BD1233" s="233">
        <f t="shared" si="14"/>
        <v>0</v>
      </c>
      <c r="BE1233" s="233">
        <f t="shared" si="15"/>
        <v>0</v>
      </c>
      <c r="CA1233" s="260">
        <v>7</v>
      </c>
      <c r="CB1233" s="260">
        <v>1001</v>
      </c>
    </row>
    <row r="1234" spans="1:80" x14ac:dyDescent="0.2">
      <c r="A1234" s="278"/>
      <c r="B1234" s="279" t="s">
        <v>100</v>
      </c>
      <c r="C1234" s="280" t="s">
        <v>1458</v>
      </c>
      <c r="D1234" s="281"/>
      <c r="E1234" s="282"/>
      <c r="F1234" s="283"/>
      <c r="G1234" s="284">
        <f>SUM(G1224:G1233)</f>
        <v>30708.5052</v>
      </c>
      <c r="H1234" s="285"/>
      <c r="I1234" s="286">
        <f>SUM(I1224:I1233)</f>
        <v>5.3200000000000004E-2</v>
      </c>
      <c r="J1234" s="285"/>
      <c r="K1234" s="286">
        <f>SUM(K1224:K1233)</f>
        <v>0</v>
      </c>
      <c r="O1234" s="260">
        <v>4</v>
      </c>
      <c r="BA1234" s="287">
        <f>SUM(BA1224:BA1233)</f>
        <v>0</v>
      </c>
      <c r="BB1234" s="287">
        <f>SUM(BB1224:BB1233)</f>
        <v>30708.5052</v>
      </c>
      <c r="BC1234" s="287">
        <f>SUM(BC1224:BC1233)</f>
        <v>0</v>
      </c>
      <c r="BD1234" s="287">
        <f>SUM(BD1224:BD1233)</f>
        <v>0</v>
      </c>
      <c r="BE1234" s="287">
        <f>SUM(BE1224:BE1233)</f>
        <v>0</v>
      </c>
    </row>
    <row r="1235" spans="1:80" x14ac:dyDescent="0.2">
      <c r="A1235" s="250" t="s">
        <v>97</v>
      </c>
      <c r="B1235" s="251" t="s">
        <v>1477</v>
      </c>
      <c r="C1235" s="252" t="s">
        <v>1478</v>
      </c>
      <c r="D1235" s="253"/>
      <c r="E1235" s="254"/>
      <c r="F1235" s="254"/>
      <c r="G1235" s="255"/>
      <c r="H1235" s="256"/>
      <c r="I1235" s="257"/>
      <c r="J1235" s="258"/>
      <c r="K1235" s="259"/>
      <c r="O1235" s="260">
        <v>1</v>
      </c>
    </row>
    <row r="1236" spans="1:80" x14ac:dyDescent="0.2">
      <c r="A1236" s="261">
        <v>309</v>
      </c>
      <c r="B1236" s="262" t="s">
        <v>1454</v>
      </c>
      <c r="C1236" s="263" t="s">
        <v>1480</v>
      </c>
      <c r="D1236" s="264" t="s">
        <v>116</v>
      </c>
      <c r="E1236" s="265">
        <v>1</v>
      </c>
      <c r="F1236" s="265">
        <v>27354</v>
      </c>
      <c r="G1236" s="266">
        <f>E1236*F1236</f>
        <v>27354</v>
      </c>
      <c r="H1236" s="267">
        <v>0</v>
      </c>
      <c r="I1236" s="268">
        <f>E1236*H1236</f>
        <v>0</v>
      </c>
      <c r="J1236" s="267"/>
      <c r="K1236" s="268">
        <f>E1236*J1236</f>
        <v>0</v>
      </c>
      <c r="O1236" s="260">
        <v>2</v>
      </c>
      <c r="AA1236" s="233">
        <v>11</v>
      </c>
      <c r="AB1236" s="233">
        <v>3</v>
      </c>
      <c r="AC1236" s="233">
        <v>21</v>
      </c>
      <c r="AZ1236" s="233">
        <v>2</v>
      </c>
      <c r="BA1236" s="233">
        <f>IF(AZ1236=1,G1236,0)</f>
        <v>0</v>
      </c>
      <c r="BB1236" s="233">
        <f>IF(AZ1236=2,G1236,0)</f>
        <v>27354</v>
      </c>
      <c r="BC1236" s="233">
        <f>IF(AZ1236=3,G1236,0)</f>
        <v>0</v>
      </c>
      <c r="BD1236" s="233">
        <f>IF(AZ1236=4,G1236,0)</f>
        <v>0</v>
      </c>
      <c r="BE1236" s="233">
        <f>IF(AZ1236=5,G1236,0)</f>
        <v>0</v>
      </c>
      <c r="CA1236" s="260">
        <v>11</v>
      </c>
      <c r="CB1236" s="260">
        <v>3</v>
      </c>
    </row>
    <row r="1237" spans="1:80" x14ac:dyDescent="0.2">
      <c r="A1237" s="278"/>
      <c r="B1237" s="279" t="s">
        <v>100</v>
      </c>
      <c r="C1237" s="280" t="s">
        <v>1479</v>
      </c>
      <c r="D1237" s="281"/>
      <c r="E1237" s="282"/>
      <c r="F1237" s="283"/>
      <c r="G1237" s="284">
        <f>SUM(G1235:G1236)</f>
        <v>27354</v>
      </c>
      <c r="H1237" s="285"/>
      <c r="I1237" s="286">
        <f>SUM(I1235:I1236)</f>
        <v>0</v>
      </c>
      <c r="J1237" s="285"/>
      <c r="K1237" s="286">
        <f>SUM(K1235:K1236)</f>
        <v>0</v>
      </c>
      <c r="O1237" s="260">
        <v>4</v>
      </c>
      <c r="BA1237" s="287">
        <f>SUM(BA1235:BA1236)</f>
        <v>0</v>
      </c>
      <c r="BB1237" s="287">
        <f>SUM(BB1235:BB1236)</f>
        <v>27354</v>
      </c>
      <c r="BC1237" s="287">
        <f>SUM(BC1235:BC1236)</f>
        <v>0</v>
      </c>
      <c r="BD1237" s="287">
        <f>SUM(BD1235:BD1236)</f>
        <v>0</v>
      </c>
      <c r="BE1237" s="287">
        <f>SUM(BE1235:BE1236)</f>
        <v>0</v>
      </c>
    </row>
    <row r="1238" spans="1:80" x14ac:dyDescent="0.2">
      <c r="A1238" s="250" t="s">
        <v>97</v>
      </c>
      <c r="B1238" s="251" t="s">
        <v>1481</v>
      </c>
      <c r="C1238" s="252" t="s">
        <v>1482</v>
      </c>
      <c r="D1238" s="253"/>
      <c r="E1238" s="254"/>
      <c r="F1238" s="254"/>
      <c r="G1238" s="255"/>
      <c r="H1238" s="256"/>
      <c r="I1238" s="257"/>
      <c r="J1238" s="258"/>
      <c r="K1238" s="259"/>
      <c r="O1238" s="260">
        <v>1</v>
      </c>
    </row>
    <row r="1239" spans="1:80" x14ac:dyDescent="0.2">
      <c r="A1239" s="261">
        <v>310</v>
      </c>
      <c r="B1239" s="262" t="s">
        <v>1454</v>
      </c>
      <c r="C1239" s="263" t="s">
        <v>1484</v>
      </c>
      <c r="D1239" s="264" t="s">
        <v>116</v>
      </c>
      <c r="E1239" s="265">
        <v>1</v>
      </c>
      <c r="F1239" s="265">
        <v>1452664</v>
      </c>
      <c r="G1239" s="266">
        <f>E1239*F1239</f>
        <v>1452664</v>
      </c>
      <c r="H1239" s="267">
        <v>0</v>
      </c>
      <c r="I1239" s="268">
        <f>E1239*H1239</f>
        <v>0</v>
      </c>
      <c r="J1239" s="267"/>
      <c r="K1239" s="268">
        <f>E1239*J1239</f>
        <v>0</v>
      </c>
      <c r="O1239" s="260">
        <v>2</v>
      </c>
      <c r="AA1239" s="233">
        <v>11</v>
      </c>
      <c r="AB1239" s="233">
        <v>3</v>
      </c>
      <c r="AC1239" s="233">
        <v>20</v>
      </c>
      <c r="AZ1239" s="233">
        <v>2</v>
      </c>
      <c r="BA1239" s="233">
        <f>IF(AZ1239=1,G1239,0)</f>
        <v>0</v>
      </c>
      <c r="BB1239" s="233">
        <f>IF(AZ1239=2,G1239,0)</f>
        <v>1452664</v>
      </c>
      <c r="BC1239" s="233">
        <f>IF(AZ1239=3,G1239,0)</f>
        <v>0</v>
      </c>
      <c r="BD1239" s="233">
        <f>IF(AZ1239=4,G1239,0)</f>
        <v>0</v>
      </c>
      <c r="BE1239" s="233">
        <f>IF(AZ1239=5,G1239,0)</f>
        <v>0</v>
      </c>
      <c r="CA1239" s="260">
        <v>11</v>
      </c>
      <c r="CB1239" s="260">
        <v>3</v>
      </c>
    </row>
    <row r="1240" spans="1:80" x14ac:dyDescent="0.2">
      <c r="A1240" s="278"/>
      <c r="B1240" s="279" t="s">
        <v>100</v>
      </c>
      <c r="C1240" s="280" t="s">
        <v>1483</v>
      </c>
      <c r="D1240" s="281"/>
      <c r="E1240" s="282"/>
      <c r="F1240" s="283"/>
      <c r="G1240" s="284">
        <f>SUM(G1238:G1239)</f>
        <v>1452664</v>
      </c>
      <c r="H1240" s="285"/>
      <c r="I1240" s="286">
        <f>SUM(I1238:I1239)</f>
        <v>0</v>
      </c>
      <c r="J1240" s="285"/>
      <c r="K1240" s="286">
        <f>SUM(K1238:K1239)</f>
        <v>0</v>
      </c>
      <c r="O1240" s="260">
        <v>4</v>
      </c>
      <c r="BA1240" s="287">
        <f>SUM(BA1238:BA1239)</f>
        <v>0</v>
      </c>
      <c r="BB1240" s="287">
        <f>SUM(BB1238:BB1239)</f>
        <v>1452664</v>
      </c>
      <c r="BC1240" s="287">
        <f>SUM(BC1238:BC1239)</f>
        <v>0</v>
      </c>
      <c r="BD1240" s="287">
        <f>SUM(BD1238:BD1239)</f>
        <v>0</v>
      </c>
      <c r="BE1240" s="287">
        <f>SUM(BE1238:BE1239)</f>
        <v>0</v>
      </c>
    </row>
    <row r="1241" spans="1:80" x14ac:dyDescent="0.2">
      <c r="A1241" s="250" t="s">
        <v>97</v>
      </c>
      <c r="B1241" s="251" t="s">
        <v>1485</v>
      </c>
      <c r="C1241" s="252" t="s">
        <v>1486</v>
      </c>
      <c r="D1241" s="253"/>
      <c r="E1241" s="254"/>
      <c r="F1241" s="254"/>
      <c r="G1241" s="255"/>
      <c r="H1241" s="256"/>
      <c r="I1241" s="257"/>
      <c r="J1241" s="258"/>
      <c r="K1241" s="259"/>
      <c r="O1241" s="260">
        <v>1</v>
      </c>
    </row>
    <row r="1242" spans="1:80" x14ac:dyDescent="0.2">
      <c r="A1242" s="261">
        <v>311</v>
      </c>
      <c r="B1242" s="262" t="s">
        <v>1488</v>
      </c>
      <c r="C1242" s="263" t="s">
        <v>1489</v>
      </c>
      <c r="D1242" s="264" t="s">
        <v>200</v>
      </c>
      <c r="E1242" s="265">
        <v>15.3</v>
      </c>
      <c r="F1242" s="265">
        <v>880</v>
      </c>
      <c r="G1242" s="266">
        <f>E1242*F1242</f>
        <v>13464</v>
      </c>
      <c r="H1242" s="267">
        <v>0.02</v>
      </c>
      <c r="I1242" s="268">
        <f>E1242*H1242</f>
        <v>0.30599999999999999</v>
      </c>
      <c r="J1242" s="267">
        <v>0</v>
      </c>
      <c r="K1242" s="268">
        <f>E1242*J1242</f>
        <v>0</v>
      </c>
      <c r="O1242" s="260">
        <v>2</v>
      </c>
      <c r="AA1242" s="233">
        <v>1</v>
      </c>
      <c r="AB1242" s="233">
        <v>0</v>
      </c>
      <c r="AC1242" s="233">
        <v>0</v>
      </c>
      <c r="AZ1242" s="233">
        <v>2</v>
      </c>
      <c r="BA1242" s="233">
        <f>IF(AZ1242=1,G1242,0)</f>
        <v>0</v>
      </c>
      <c r="BB1242" s="233">
        <f>IF(AZ1242=2,G1242,0)</f>
        <v>13464</v>
      </c>
      <c r="BC1242" s="233">
        <f>IF(AZ1242=3,G1242,0)</f>
        <v>0</v>
      </c>
      <c r="BD1242" s="233">
        <f>IF(AZ1242=4,G1242,0)</f>
        <v>0</v>
      </c>
      <c r="BE1242" s="233">
        <f>IF(AZ1242=5,G1242,0)</f>
        <v>0</v>
      </c>
      <c r="CA1242" s="260">
        <v>1</v>
      </c>
      <c r="CB1242" s="260">
        <v>0</v>
      </c>
    </row>
    <row r="1243" spans="1:80" x14ac:dyDescent="0.2">
      <c r="A1243" s="269"/>
      <c r="B1243" s="272"/>
      <c r="C1243" s="332" t="s">
        <v>1490</v>
      </c>
      <c r="D1243" s="333"/>
      <c r="E1243" s="273">
        <v>0</v>
      </c>
      <c r="F1243" s="274"/>
      <c r="G1243" s="275"/>
      <c r="H1243" s="276"/>
      <c r="I1243" s="270"/>
      <c r="J1243" s="277"/>
      <c r="K1243" s="270"/>
      <c r="M1243" s="271" t="s">
        <v>1490</v>
      </c>
      <c r="O1243" s="260"/>
    </row>
    <row r="1244" spans="1:80" x14ac:dyDescent="0.2">
      <c r="A1244" s="269"/>
      <c r="B1244" s="272"/>
      <c r="C1244" s="332" t="s">
        <v>1491</v>
      </c>
      <c r="D1244" s="333"/>
      <c r="E1244" s="273">
        <v>15.3</v>
      </c>
      <c r="F1244" s="274"/>
      <c r="G1244" s="275"/>
      <c r="H1244" s="276"/>
      <c r="I1244" s="270"/>
      <c r="J1244" s="277"/>
      <c r="K1244" s="270"/>
      <c r="M1244" s="271" t="s">
        <v>1491</v>
      </c>
      <c r="O1244" s="260"/>
    </row>
    <row r="1245" spans="1:80" ht="22.5" x14ac:dyDescent="0.2">
      <c r="A1245" s="261">
        <v>312</v>
      </c>
      <c r="B1245" s="262" t="s">
        <v>1492</v>
      </c>
      <c r="C1245" s="263" t="s">
        <v>1493</v>
      </c>
      <c r="D1245" s="264" t="s">
        <v>200</v>
      </c>
      <c r="E1245" s="265">
        <v>65.16</v>
      </c>
      <c r="F1245" s="265">
        <v>462</v>
      </c>
      <c r="G1245" s="266">
        <f>E1245*F1245</f>
        <v>30103.919999999998</v>
      </c>
      <c r="H1245" s="267">
        <v>1.468E-2</v>
      </c>
      <c r="I1245" s="268">
        <f>E1245*H1245</f>
        <v>0.95654879999999998</v>
      </c>
      <c r="J1245" s="267">
        <v>0</v>
      </c>
      <c r="K1245" s="268">
        <f>E1245*J1245</f>
        <v>0</v>
      </c>
      <c r="O1245" s="260">
        <v>2</v>
      </c>
      <c r="AA1245" s="233">
        <v>1</v>
      </c>
      <c r="AB1245" s="233">
        <v>7</v>
      </c>
      <c r="AC1245" s="233">
        <v>7</v>
      </c>
      <c r="AZ1245" s="233">
        <v>2</v>
      </c>
      <c r="BA1245" s="233">
        <f>IF(AZ1245=1,G1245,0)</f>
        <v>0</v>
      </c>
      <c r="BB1245" s="233">
        <f>IF(AZ1245=2,G1245,0)</f>
        <v>30103.919999999998</v>
      </c>
      <c r="BC1245" s="233">
        <f>IF(AZ1245=3,G1245,0)</f>
        <v>0</v>
      </c>
      <c r="BD1245" s="233">
        <f>IF(AZ1245=4,G1245,0)</f>
        <v>0</v>
      </c>
      <c r="BE1245" s="233">
        <f>IF(AZ1245=5,G1245,0)</f>
        <v>0</v>
      </c>
      <c r="CA1245" s="260">
        <v>1</v>
      </c>
      <c r="CB1245" s="260">
        <v>7</v>
      </c>
    </row>
    <row r="1246" spans="1:80" x14ac:dyDescent="0.2">
      <c r="A1246" s="269"/>
      <c r="B1246" s="272"/>
      <c r="C1246" s="332" t="s">
        <v>818</v>
      </c>
      <c r="D1246" s="333"/>
      <c r="E1246" s="273">
        <v>0</v>
      </c>
      <c r="F1246" s="274"/>
      <c r="G1246" s="275"/>
      <c r="H1246" s="276"/>
      <c r="I1246" s="270"/>
      <c r="J1246" s="277"/>
      <c r="K1246" s="270"/>
      <c r="M1246" s="271" t="s">
        <v>818</v>
      </c>
      <c r="O1246" s="260"/>
    </row>
    <row r="1247" spans="1:80" x14ac:dyDescent="0.2">
      <c r="A1247" s="269"/>
      <c r="B1247" s="272"/>
      <c r="C1247" s="332" t="s">
        <v>819</v>
      </c>
      <c r="D1247" s="333"/>
      <c r="E1247" s="273">
        <v>65.16</v>
      </c>
      <c r="F1247" s="274"/>
      <c r="G1247" s="275"/>
      <c r="H1247" s="276"/>
      <c r="I1247" s="270"/>
      <c r="J1247" s="277"/>
      <c r="K1247" s="270"/>
      <c r="M1247" s="271" t="s">
        <v>819</v>
      </c>
      <c r="O1247" s="260"/>
    </row>
    <row r="1248" spans="1:80" x14ac:dyDescent="0.2">
      <c r="A1248" s="261">
        <v>313</v>
      </c>
      <c r="B1248" s="262" t="s">
        <v>1494</v>
      </c>
      <c r="C1248" s="263" t="s">
        <v>1495</v>
      </c>
      <c r="D1248" s="264" t="s">
        <v>322</v>
      </c>
      <c r="E1248" s="265">
        <v>56</v>
      </c>
      <c r="F1248" s="265">
        <v>173</v>
      </c>
      <c r="G1248" s="266">
        <f>E1248*F1248</f>
        <v>9688</v>
      </c>
      <c r="H1248" s="267">
        <v>3.32E-3</v>
      </c>
      <c r="I1248" s="268">
        <f>E1248*H1248</f>
        <v>0.18592</v>
      </c>
      <c r="J1248" s="267">
        <v>0</v>
      </c>
      <c r="K1248" s="268">
        <f>E1248*J1248</f>
        <v>0</v>
      </c>
      <c r="O1248" s="260">
        <v>2</v>
      </c>
      <c r="AA1248" s="233">
        <v>1</v>
      </c>
      <c r="AB1248" s="233">
        <v>7</v>
      </c>
      <c r="AC1248" s="233">
        <v>7</v>
      </c>
      <c r="AZ1248" s="233">
        <v>2</v>
      </c>
      <c r="BA1248" s="233">
        <f>IF(AZ1248=1,G1248,0)</f>
        <v>0</v>
      </c>
      <c r="BB1248" s="233">
        <f>IF(AZ1248=2,G1248,0)</f>
        <v>9688</v>
      </c>
      <c r="BC1248" s="233">
        <f>IF(AZ1248=3,G1248,0)</f>
        <v>0</v>
      </c>
      <c r="BD1248" s="233">
        <f>IF(AZ1248=4,G1248,0)</f>
        <v>0</v>
      </c>
      <c r="BE1248" s="233">
        <f>IF(AZ1248=5,G1248,0)</f>
        <v>0</v>
      </c>
      <c r="CA1248" s="260">
        <v>1</v>
      </c>
      <c r="CB1248" s="260">
        <v>7</v>
      </c>
    </row>
    <row r="1249" spans="1:80" x14ac:dyDescent="0.2">
      <c r="A1249" s="261">
        <v>314</v>
      </c>
      <c r="B1249" s="262" t="s">
        <v>1496</v>
      </c>
      <c r="C1249" s="263" t="s">
        <v>1497</v>
      </c>
      <c r="D1249" s="264" t="s">
        <v>379</v>
      </c>
      <c r="E1249" s="265">
        <v>1006.62</v>
      </c>
      <c r="F1249" s="265">
        <v>58</v>
      </c>
      <c r="G1249" s="266">
        <f>E1249*F1249</f>
        <v>58383.96</v>
      </c>
      <c r="H1249" s="267">
        <v>0</v>
      </c>
      <c r="I1249" s="268">
        <f>E1249*H1249</f>
        <v>0</v>
      </c>
      <c r="J1249" s="267">
        <v>-1.4E-2</v>
      </c>
      <c r="K1249" s="268">
        <f>E1249*J1249</f>
        <v>-14.09268</v>
      </c>
      <c r="O1249" s="260">
        <v>2</v>
      </c>
      <c r="AA1249" s="233">
        <v>1</v>
      </c>
      <c r="AB1249" s="233">
        <v>7</v>
      </c>
      <c r="AC1249" s="233">
        <v>7</v>
      </c>
      <c r="AZ1249" s="233">
        <v>2</v>
      </c>
      <c r="BA1249" s="233">
        <f>IF(AZ1249=1,G1249,0)</f>
        <v>0</v>
      </c>
      <c r="BB1249" s="233">
        <f>IF(AZ1249=2,G1249,0)</f>
        <v>58383.96</v>
      </c>
      <c r="BC1249" s="233">
        <f>IF(AZ1249=3,G1249,0)</f>
        <v>0</v>
      </c>
      <c r="BD1249" s="233">
        <f>IF(AZ1249=4,G1249,0)</f>
        <v>0</v>
      </c>
      <c r="BE1249" s="233">
        <f>IF(AZ1249=5,G1249,0)</f>
        <v>0</v>
      </c>
      <c r="CA1249" s="260">
        <v>1</v>
      </c>
      <c r="CB1249" s="260">
        <v>7</v>
      </c>
    </row>
    <row r="1250" spans="1:80" x14ac:dyDescent="0.2">
      <c r="A1250" s="269"/>
      <c r="B1250" s="272"/>
      <c r="C1250" s="332" t="s">
        <v>1498</v>
      </c>
      <c r="D1250" s="333"/>
      <c r="E1250" s="273">
        <v>0</v>
      </c>
      <c r="F1250" s="274"/>
      <c r="G1250" s="275"/>
      <c r="H1250" s="276"/>
      <c r="I1250" s="270"/>
      <c r="J1250" s="277"/>
      <c r="K1250" s="270"/>
      <c r="M1250" s="271" t="s">
        <v>1498</v>
      </c>
      <c r="O1250" s="260"/>
    </row>
    <row r="1251" spans="1:80" x14ac:dyDescent="0.2">
      <c r="A1251" s="269"/>
      <c r="B1251" s="272"/>
      <c r="C1251" s="332" t="s">
        <v>1499</v>
      </c>
      <c r="D1251" s="333"/>
      <c r="E1251" s="273">
        <v>1006.62</v>
      </c>
      <c r="F1251" s="274"/>
      <c r="G1251" s="275"/>
      <c r="H1251" s="276"/>
      <c r="I1251" s="270"/>
      <c r="J1251" s="277"/>
      <c r="K1251" s="270"/>
      <c r="M1251" s="271" t="s">
        <v>1499</v>
      </c>
      <c r="O1251" s="260"/>
    </row>
    <row r="1252" spans="1:80" x14ac:dyDescent="0.2">
      <c r="A1252" s="261">
        <v>315</v>
      </c>
      <c r="B1252" s="262" t="s">
        <v>1500</v>
      </c>
      <c r="C1252" s="263" t="s">
        <v>1501</v>
      </c>
      <c r="D1252" s="264" t="s">
        <v>379</v>
      </c>
      <c r="E1252" s="265">
        <v>265</v>
      </c>
      <c r="F1252" s="265">
        <v>70</v>
      </c>
      <c r="G1252" s="266">
        <f>E1252*F1252</f>
        <v>18550</v>
      </c>
      <c r="H1252" s="267">
        <v>0</v>
      </c>
      <c r="I1252" s="268">
        <f>E1252*H1252</f>
        <v>0</v>
      </c>
      <c r="J1252" s="267">
        <v>-2.4E-2</v>
      </c>
      <c r="K1252" s="268">
        <f>E1252*J1252</f>
        <v>-6.36</v>
      </c>
      <c r="O1252" s="260">
        <v>2</v>
      </c>
      <c r="AA1252" s="233">
        <v>1</v>
      </c>
      <c r="AB1252" s="233">
        <v>7</v>
      </c>
      <c r="AC1252" s="233">
        <v>7</v>
      </c>
      <c r="AZ1252" s="233">
        <v>2</v>
      </c>
      <c r="BA1252" s="233">
        <f>IF(AZ1252=1,G1252,0)</f>
        <v>0</v>
      </c>
      <c r="BB1252" s="233">
        <f>IF(AZ1252=2,G1252,0)</f>
        <v>18550</v>
      </c>
      <c r="BC1252" s="233">
        <f>IF(AZ1252=3,G1252,0)</f>
        <v>0</v>
      </c>
      <c r="BD1252" s="233">
        <f>IF(AZ1252=4,G1252,0)</f>
        <v>0</v>
      </c>
      <c r="BE1252" s="233">
        <f>IF(AZ1252=5,G1252,0)</f>
        <v>0</v>
      </c>
      <c r="CA1252" s="260">
        <v>1</v>
      </c>
      <c r="CB1252" s="260">
        <v>7</v>
      </c>
    </row>
    <row r="1253" spans="1:80" x14ac:dyDescent="0.2">
      <c r="A1253" s="269"/>
      <c r="B1253" s="272"/>
      <c r="C1253" s="332" t="s">
        <v>1498</v>
      </c>
      <c r="D1253" s="333"/>
      <c r="E1253" s="273">
        <v>0</v>
      </c>
      <c r="F1253" s="274"/>
      <c r="G1253" s="275"/>
      <c r="H1253" s="276"/>
      <c r="I1253" s="270"/>
      <c r="J1253" s="277"/>
      <c r="K1253" s="270"/>
      <c r="M1253" s="271" t="s">
        <v>1498</v>
      </c>
      <c r="O1253" s="260"/>
    </row>
    <row r="1254" spans="1:80" x14ac:dyDescent="0.2">
      <c r="A1254" s="269"/>
      <c r="B1254" s="272"/>
      <c r="C1254" s="332" t="s">
        <v>1502</v>
      </c>
      <c r="D1254" s="333"/>
      <c r="E1254" s="273">
        <v>265</v>
      </c>
      <c r="F1254" s="274"/>
      <c r="G1254" s="275"/>
      <c r="H1254" s="276"/>
      <c r="I1254" s="270"/>
      <c r="J1254" s="277"/>
      <c r="K1254" s="270"/>
      <c r="M1254" s="271" t="s">
        <v>1502</v>
      </c>
      <c r="O1254" s="260"/>
    </row>
    <row r="1255" spans="1:80" x14ac:dyDescent="0.2">
      <c r="A1255" s="261">
        <v>316</v>
      </c>
      <c r="B1255" s="262" t="s">
        <v>1503</v>
      </c>
      <c r="C1255" s="263" t="s">
        <v>1504</v>
      </c>
      <c r="D1255" s="264" t="s">
        <v>379</v>
      </c>
      <c r="E1255" s="265">
        <v>177.5</v>
      </c>
      <c r="F1255" s="265">
        <v>82</v>
      </c>
      <c r="G1255" s="266">
        <f>E1255*F1255</f>
        <v>14555</v>
      </c>
      <c r="H1255" s="267">
        <v>0</v>
      </c>
      <c r="I1255" s="268">
        <f>E1255*H1255</f>
        <v>0</v>
      </c>
      <c r="J1255" s="267">
        <v>-3.2000000000000001E-2</v>
      </c>
      <c r="K1255" s="268">
        <f>E1255*J1255</f>
        <v>-5.68</v>
      </c>
      <c r="O1255" s="260">
        <v>2</v>
      </c>
      <c r="AA1255" s="233">
        <v>1</v>
      </c>
      <c r="AB1255" s="233">
        <v>7</v>
      </c>
      <c r="AC1255" s="233">
        <v>7</v>
      </c>
      <c r="AZ1255" s="233">
        <v>2</v>
      </c>
      <c r="BA1255" s="233">
        <f>IF(AZ1255=1,G1255,0)</f>
        <v>0</v>
      </c>
      <c r="BB1255" s="233">
        <f>IF(AZ1255=2,G1255,0)</f>
        <v>14555</v>
      </c>
      <c r="BC1255" s="233">
        <f>IF(AZ1255=3,G1255,0)</f>
        <v>0</v>
      </c>
      <c r="BD1255" s="233">
        <f>IF(AZ1255=4,G1255,0)</f>
        <v>0</v>
      </c>
      <c r="BE1255" s="233">
        <f>IF(AZ1255=5,G1255,0)</f>
        <v>0</v>
      </c>
      <c r="CA1255" s="260">
        <v>1</v>
      </c>
      <c r="CB1255" s="260">
        <v>7</v>
      </c>
    </row>
    <row r="1256" spans="1:80" x14ac:dyDescent="0.2">
      <c r="A1256" s="269"/>
      <c r="B1256" s="272"/>
      <c r="C1256" s="332" t="s">
        <v>1498</v>
      </c>
      <c r="D1256" s="333"/>
      <c r="E1256" s="273">
        <v>0</v>
      </c>
      <c r="F1256" s="274"/>
      <c r="G1256" s="275"/>
      <c r="H1256" s="276"/>
      <c r="I1256" s="270"/>
      <c r="J1256" s="277"/>
      <c r="K1256" s="270"/>
      <c r="M1256" s="271" t="s">
        <v>1498</v>
      </c>
      <c r="O1256" s="260"/>
    </row>
    <row r="1257" spans="1:80" x14ac:dyDescent="0.2">
      <c r="A1257" s="269"/>
      <c r="B1257" s="272"/>
      <c r="C1257" s="332" t="s">
        <v>1505</v>
      </c>
      <c r="D1257" s="333"/>
      <c r="E1257" s="273">
        <v>177.5</v>
      </c>
      <c r="F1257" s="274"/>
      <c r="G1257" s="275"/>
      <c r="H1257" s="276"/>
      <c r="I1257" s="270"/>
      <c r="J1257" s="277"/>
      <c r="K1257" s="270"/>
      <c r="M1257" s="271" t="s">
        <v>1505</v>
      </c>
      <c r="O1257" s="260"/>
    </row>
    <row r="1258" spans="1:80" x14ac:dyDescent="0.2">
      <c r="A1258" s="261">
        <v>317</v>
      </c>
      <c r="B1258" s="262" t="s">
        <v>1506</v>
      </c>
      <c r="C1258" s="263" t="s">
        <v>1507</v>
      </c>
      <c r="D1258" s="264" t="s">
        <v>379</v>
      </c>
      <c r="E1258" s="265">
        <v>535.5</v>
      </c>
      <c r="F1258" s="265">
        <v>161</v>
      </c>
      <c r="G1258" s="266">
        <f>E1258*F1258</f>
        <v>86215.5</v>
      </c>
      <c r="H1258" s="267">
        <v>9.8999999999999999E-4</v>
      </c>
      <c r="I1258" s="268">
        <f>E1258*H1258</f>
        <v>0.53014499999999998</v>
      </c>
      <c r="J1258" s="267">
        <v>0</v>
      </c>
      <c r="K1258" s="268">
        <f>E1258*J1258</f>
        <v>0</v>
      </c>
      <c r="O1258" s="260">
        <v>2</v>
      </c>
      <c r="AA1258" s="233">
        <v>1</v>
      </c>
      <c r="AB1258" s="233">
        <v>7</v>
      </c>
      <c r="AC1258" s="233">
        <v>7</v>
      </c>
      <c r="AZ1258" s="233">
        <v>2</v>
      </c>
      <c r="BA1258" s="233">
        <f>IF(AZ1258=1,G1258,0)</f>
        <v>0</v>
      </c>
      <c r="BB1258" s="233">
        <f>IF(AZ1258=2,G1258,0)</f>
        <v>86215.5</v>
      </c>
      <c r="BC1258" s="233">
        <f>IF(AZ1258=3,G1258,0)</f>
        <v>0</v>
      </c>
      <c r="BD1258" s="233">
        <f>IF(AZ1258=4,G1258,0)</f>
        <v>0</v>
      </c>
      <c r="BE1258" s="233">
        <f>IF(AZ1258=5,G1258,0)</f>
        <v>0</v>
      </c>
      <c r="CA1258" s="260">
        <v>1</v>
      </c>
      <c r="CB1258" s="260">
        <v>7</v>
      </c>
    </row>
    <row r="1259" spans="1:80" x14ac:dyDescent="0.2">
      <c r="A1259" s="269"/>
      <c r="B1259" s="272"/>
      <c r="C1259" s="332" t="s">
        <v>1508</v>
      </c>
      <c r="D1259" s="333"/>
      <c r="E1259" s="273">
        <v>0</v>
      </c>
      <c r="F1259" s="274"/>
      <c r="G1259" s="275"/>
      <c r="H1259" s="276"/>
      <c r="I1259" s="270"/>
      <c r="J1259" s="277"/>
      <c r="K1259" s="270"/>
      <c r="M1259" s="271" t="s">
        <v>1508</v>
      </c>
      <c r="O1259" s="260"/>
    </row>
    <row r="1260" spans="1:80" x14ac:dyDescent="0.2">
      <c r="A1260" s="269"/>
      <c r="B1260" s="272"/>
      <c r="C1260" s="332" t="s">
        <v>1509</v>
      </c>
      <c r="D1260" s="333"/>
      <c r="E1260" s="273">
        <v>535.5</v>
      </c>
      <c r="F1260" s="274"/>
      <c r="G1260" s="275"/>
      <c r="H1260" s="276"/>
      <c r="I1260" s="270"/>
      <c r="J1260" s="277"/>
      <c r="K1260" s="270"/>
      <c r="M1260" s="271" t="s">
        <v>1509</v>
      </c>
      <c r="O1260" s="260"/>
    </row>
    <row r="1261" spans="1:80" x14ac:dyDescent="0.2">
      <c r="A1261" s="261">
        <v>318</v>
      </c>
      <c r="B1261" s="262" t="s">
        <v>1510</v>
      </c>
      <c r="C1261" s="263" t="s">
        <v>1511</v>
      </c>
      <c r="D1261" s="264" t="s">
        <v>379</v>
      </c>
      <c r="E1261" s="265">
        <v>1171</v>
      </c>
      <c r="F1261" s="265">
        <v>212</v>
      </c>
      <c r="G1261" s="266">
        <f>E1261*F1261</f>
        <v>248252</v>
      </c>
      <c r="H1261" s="267">
        <v>9.8999999999999999E-4</v>
      </c>
      <c r="I1261" s="268">
        <f>E1261*H1261</f>
        <v>1.1592899999999999</v>
      </c>
      <c r="J1261" s="267">
        <v>0</v>
      </c>
      <c r="K1261" s="268">
        <f>E1261*J1261</f>
        <v>0</v>
      </c>
      <c r="O1261" s="260">
        <v>2</v>
      </c>
      <c r="AA1261" s="233">
        <v>1</v>
      </c>
      <c r="AB1261" s="233">
        <v>7</v>
      </c>
      <c r="AC1261" s="233">
        <v>7</v>
      </c>
      <c r="AZ1261" s="233">
        <v>2</v>
      </c>
      <c r="BA1261" s="233">
        <f>IF(AZ1261=1,G1261,0)</f>
        <v>0</v>
      </c>
      <c r="BB1261" s="233">
        <f>IF(AZ1261=2,G1261,0)</f>
        <v>248252</v>
      </c>
      <c r="BC1261" s="233">
        <f>IF(AZ1261=3,G1261,0)</f>
        <v>0</v>
      </c>
      <c r="BD1261" s="233">
        <f>IF(AZ1261=4,G1261,0)</f>
        <v>0</v>
      </c>
      <c r="BE1261" s="233">
        <f>IF(AZ1261=5,G1261,0)</f>
        <v>0</v>
      </c>
      <c r="CA1261" s="260">
        <v>1</v>
      </c>
      <c r="CB1261" s="260">
        <v>7</v>
      </c>
    </row>
    <row r="1262" spans="1:80" x14ac:dyDescent="0.2">
      <c r="A1262" s="269"/>
      <c r="B1262" s="272"/>
      <c r="C1262" s="332" t="s">
        <v>1512</v>
      </c>
      <c r="D1262" s="333"/>
      <c r="E1262" s="273">
        <v>0</v>
      </c>
      <c r="F1262" s="274"/>
      <c r="G1262" s="275"/>
      <c r="H1262" s="276"/>
      <c r="I1262" s="270"/>
      <c r="J1262" s="277"/>
      <c r="K1262" s="270"/>
      <c r="M1262" s="271" t="s">
        <v>1512</v>
      </c>
      <c r="O1262" s="260"/>
    </row>
    <row r="1263" spans="1:80" x14ac:dyDescent="0.2">
      <c r="A1263" s="269"/>
      <c r="B1263" s="272"/>
      <c r="C1263" s="332" t="s">
        <v>1513</v>
      </c>
      <c r="D1263" s="333"/>
      <c r="E1263" s="273">
        <v>72</v>
      </c>
      <c r="F1263" s="274"/>
      <c r="G1263" s="275"/>
      <c r="H1263" s="276"/>
      <c r="I1263" s="270"/>
      <c r="J1263" s="277"/>
      <c r="K1263" s="270"/>
      <c r="M1263" s="271" t="s">
        <v>1513</v>
      </c>
      <c r="O1263" s="260"/>
    </row>
    <row r="1264" spans="1:80" x14ac:dyDescent="0.2">
      <c r="A1264" s="269"/>
      <c r="B1264" s="272"/>
      <c r="C1264" s="332" t="s">
        <v>1514</v>
      </c>
      <c r="D1264" s="333"/>
      <c r="E1264" s="273">
        <v>0</v>
      </c>
      <c r="F1264" s="274"/>
      <c r="G1264" s="275"/>
      <c r="H1264" s="276"/>
      <c r="I1264" s="270"/>
      <c r="J1264" s="277"/>
      <c r="K1264" s="270"/>
      <c r="M1264" s="271" t="s">
        <v>1514</v>
      </c>
      <c r="O1264" s="260"/>
    </row>
    <row r="1265" spans="1:80" ht="22.5" x14ac:dyDescent="0.2">
      <c r="A1265" s="269"/>
      <c r="B1265" s="272"/>
      <c r="C1265" s="332" t="s">
        <v>1515</v>
      </c>
      <c r="D1265" s="333"/>
      <c r="E1265" s="273">
        <v>615</v>
      </c>
      <c r="F1265" s="274"/>
      <c r="G1265" s="275"/>
      <c r="H1265" s="276"/>
      <c r="I1265" s="270"/>
      <c r="J1265" s="277"/>
      <c r="K1265" s="270"/>
      <c r="M1265" s="271" t="s">
        <v>1515</v>
      </c>
      <c r="O1265" s="260"/>
    </row>
    <row r="1266" spans="1:80" x14ac:dyDescent="0.2">
      <c r="A1266" s="269"/>
      <c r="B1266" s="272"/>
      <c r="C1266" s="332" t="s">
        <v>1516</v>
      </c>
      <c r="D1266" s="333"/>
      <c r="E1266" s="273">
        <v>0</v>
      </c>
      <c r="F1266" s="274"/>
      <c r="G1266" s="275"/>
      <c r="H1266" s="276"/>
      <c r="I1266" s="270"/>
      <c r="J1266" s="277"/>
      <c r="K1266" s="270"/>
      <c r="M1266" s="271" t="s">
        <v>1516</v>
      </c>
      <c r="O1266" s="260"/>
    </row>
    <row r="1267" spans="1:80" x14ac:dyDescent="0.2">
      <c r="A1267" s="269"/>
      <c r="B1267" s="272"/>
      <c r="C1267" s="332" t="s">
        <v>1517</v>
      </c>
      <c r="D1267" s="333"/>
      <c r="E1267" s="273">
        <v>169</v>
      </c>
      <c r="F1267" s="274"/>
      <c r="G1267" s="275"/>
      <c r="H1267" s="276"/>
      <c r="I1267" s="270"/>
      <c r="J1267" s="277"/>
      <c r="K1267" s="270"/>
      <c r="M1267" s="271" t="s">
        <v>1517</v>
      </c>
      <c r="O1267" s="260"/>
    </row>
    <row r="1268" spans="1:80" x14ac:dyDescent="0.2">
      <c r="A1268" s="269"/>
      <c r="B1268" s="272"/>
      <c r="C1268" s="332" t="s">
        <v>1518</v>
      </c>
      <c r="D1268" s="333"/>
      <c r="E1268" s="273">
        <v>0</v>
      </c>
      <c r="F1268" s="274"/>
      <c r="G1268" s="275"/>
      <c r="H1268" s="276"/>
      <c r="I1268" s="270"/>
      <c r="J1268" s="277"/>
      <c r="K1268" s="270"/>
      <c r="M1268" s="271" t="s">
        <v>1518</v>
      </c>
      <c r="O1268" s="260"/>
    </row>
    <row r="1269" spans="1:80" x14ac:dyDescent="0.2">
      <c r="A1269" s="269"/>
      <c r="B1269" s="272"/>
      <c r="C1269" s="332" t="s">
        <v>1519</v>
      </c>
      <c r="D1269" s="333"/>
      <c r="E1269" s="273">
        <v>102.5</v>
      </c>
      <c r="F1269" s="274"/>
      <c r="G1269" s="275"/>
      <c r="H1269" s="276"/>
      <c r="I1269" s="270"/>
      <c r="J1269" s="277"/>
      <c r="K1269" s="270"/>
      <c r="M1269" s="271" t="s">
        <v>1519</v>
      </c>
      <c r="O1269" s="260"/>
    </row>
    <row r="1270" spans="1:80" x14ac:dyDescent="0.2">
      <c r="A1270" s="269"/>
      <c r="B1270" s="272"/>
      <c r="C1270" s="332" t="s">
        <v>1520</v>
      </c>
      <c r="D1270" s="333"/>
      <c r="E1270" s="273">
        <v>0</v>
      </c>
      <c r="F1270" s="274"/>
      <c r="G1270" s="275"/>
      <c r="H1270" s="276"/>
      <c r="I1270" s="270"/>
      <c r="J1270" s="277"/>
      <c r="K1270" s="270"/>
      <c r="M1270" s="271" t="s">
        <v>1520</v>
      </c>
      <c r="O1270" s="260"/>
    </row>
    <row r="1271" spans="1:80" x14ac:dyDescent="0.2">
      <c r="A1271" s="269"/>
      <c r="B1271" s="272"/>
      <c r="C1271" s="332" t="s">
        <v>1521</v>
      </c>
      <c r="D1271" s="333"/>
      <c r="E1271" s="273">
        <v>102</v>
      </c>
      <c r="F1271" s="274"/>
      <c r="G1271" s="275"/>
      <c r="H1271" s="276"/>
      <c r="I1271" s="270"/>
      <c r="J1271" s="277"/>
      <c r="K1271" s="270"/>
      <c r="M1271" s="271" t="s">
        <v>1521</v>
      </c>
      <c r="O1271" s="260"/>
    </row>
    <row r="1272" spans="1:80" x14ac:dyDescent="0.2">
      <c r="A1272" s="269"/>
      <c r="B1272" s="272"/>
      <c r="C1272" s="332" t="s">
        <v>1522</v>
      </c>
      <c r="D1272" s="333"/>
      <c r="E1272" s="273">
        <v>0</v>
      </c>
      <c r="F1272" s="274"/>
      <c r="G1272" s="275"/>
      <c r="H1272" s="276"/>
      <c r="I1272" s="270"/>
      <c r="J1272" s="277"/>
      <c r="K1272" s="270"/>
      <c r="M1272" s="271" t="s">
        <v>1522</v>
      </c>
      <c r="O1272" s="260"/>
    </row>
    <row r="1273" spans="1:80" x14ac:dyDescent="0.2">
      <c r="A1273" s="269"/>
      <c r="B1273" s="272"/>
      <c r="C1273" s="332" t="s">
        <v>1523</v>
      </c>
      <c r="D1273" s="333"/>
      <c r="E1273" s="273">
        <v>110.5</v>
      </c>
      <c r="F1273" s="274"/>
      <c r="G1273" s="275"/>
      <c r="H1273" s="276"/>
      <c r="I1273" s="270"/>
      <c r="J1273" s="277"/>
      <c r="K1273" s="270"/>
      <c r="M1273" s="271" t="s">
        <v>1523</v>
      </c>
      <c r="O1273" s="260"/>
    </row>
    <row r="1274" spans="1:80" x14ac:dyDescent="0.2">
      <c r="A1274" s="261">
        <v>319</v>
      </c>
      <c r="B1274" s="262" t="s">
        <v>1524</v>
      </c>
      <c r="C1274" s="263" t="s">
        <v>1525</v>
      </c>
      <c r="D1274" s="264" t="s">
        <v>379</v>
      </c>
      <c r="E1274" s="265">
        <v>47.5</v>
      </c>
      <c r="F1274" s="265">
        <v>281</v>
      </c>
      <c r="G1274" s="266">
        <f>E1274*F1274</f>
        <v>13347.5</v>
      </c>
      <c r="H1274" s="267">
        <v>9.8999999999999999E-4</v>
      </c>
      <c r="I1274" s="268">
        <f>E1274*H1274</f>
        <v>4.7024999999999997E-2</v>
      </c>
      <c r="J1274" s="267">
        <v>0</v>
      </c>
      <c r="K1274" s="268">
        <f>E1274*J1274</f>
        <v>0</v>
      </c>
      <c r="O1274" s="260">
        <v>2</v>
      </c>
      <c r="AA1274" s="233">
        <v>1</v>
      </c>
      <c r="AB1274" s="233">
        <v>7</v>
      </c>
      <c r="AC1274" s="233">
        <v>7</v>
      </c>
      <c r="AZ1274" s="233">
        <v>2</v>
      </c>
      <c r="BA1274" s="233">
        <f>IF(AZ1274=1,G1274,0)</f>
        <v>0</v>
      </c>
      <c r="BB1274" s="233">
        <f>IF(AZ1274=2,G1274,0)</f>
        <v>13347.5</v>
      </c>
      <c r="BC1274" s="233">
        <f>IF(AZ1274=3,G1274,0)</f>
        <v>0</v>
      </c>
      <c r="BD1274" s="233">
        <f>IF(AZ1274=4,G1274,0)</f>
        <v>0</v>
      </c>
      <c r="BE1274" s="233">
        <f>IF(AZ1274=5,G1274,0)</f>
        <v>0</v>
      </c>
      <c r="CA1274" s="260">
        <v>1</v>
      </c>
      <c r="CB1274" s="260">
        <v>7</v>
      </c>
    </row>
    <row r="1275" spans="1:80" x14ac:dyDescent="0.2">
      <c r="A1275" s="269"/>
      <c r="B1275" s="272"/>
      <c r="C1275" s="332" t="s">
        <v>1526</v>
      </c>
      <c r="D1275" s="333"/>
      <c r="E1275" s="273">
        <v>0</v>
      </c>
      <c r="F1275" s="274"/>
      <c r="G1275" s="275"/>
      <c r="H1275" s="276"/>
      <c r="I1275" s="270"/>
      <c r="J1275" s="277"/>
      <c r="K1275" s="270"/>
      <c r="M1275" s="271" t="s">
        <v>1526</v>
      </c>
      <c r="O1275" s="260"/>
    </row>
    <row r="1276" spans="1:80" x14ac:dyDescent="0.2">
      <c r="A1276" s="269"/>
      <c r="B1276" s="272"/>
      <c r="C1276" s="332" t="s">
        <v>1527</v>
      </c>
      <c r="D1276" s="333"/>
      <c r="E1276" s="273">
        <v>47.5</v>
      </c>
      <c r="F1276" s="274"/>
      <c r="G1276" s="275"/>
      <c r="H1276" s="276"/>
      <c r="I1276" s="270"/>
      <c r="J1276" s="277"/>
      <c r="K1276" s="270"/>
      <c r="M1276" s="271" t="s">
        <v>1527</v>
      </c>
      <c r="O1276" s="260"/>
    </row>
    <row r="1277" spans="1:80" ht="22.5" x14ac:dyDescent="0.2">
      <c r="A1277" s="261">
        <v>320</v>
      </c>
      <c r="B1277" s="262" t="s">
        <v>1528</v>
      </c>
      <c r="C1277" s="263" t="s">
        <v>1529</v>
      </c>
      <c r="D1277" s="264" t="s">
        <v>200</v>
      </c>
      <c r="E1277" s="265">
        <v>382.62819999999999</v>
      </c>
      <c r="F1277" s="265">
        <v>245</v>
      </c>
      <c r="G1277" s="266">
        <f>E1277*F1277</f>
        <v>93743.909</v>
      </c>
      <c r="H1277" s="267">
        <v>8.0000000000000002E-3</v>
      </c>
      <c r="I1277" s="268">
        <f>E1277*H1277</f>
        <v>3.0610255999999998</v>
      </c>
      <c r="J1277" s="267">
        <v>0</v>
      </c>
      <c r="K1277" s="268">
        <f>E1277*J1277</f>
        <v>0</v>
      </c>
      <c r="O1277" s="260">
        <v>2</v>
      </c>
      <c r="AA1277" s="233">
        <v>1</v>
      </c>
      <c r="AB1277" s="233">
        <v>0</v>
      </c>
      <c r="AC1277" s="233">
        <v>0</v>
      </c>
      <c r="AZ1277" s="233">
        <v>2</v>
      </c>
      <c r="BA1277" s="233">
        <f>IF(AZ1277=1,G1277,0)</f>
        <v>0</v>
      </c>
      <c r="BB1277" s="233">
        <f>IF(AZ1277=2,G1277,0)</f>
        <v>93743.909</v>
      </c>
      <c r="BC1277" s="233">
        <f>IF(AZ1277=3,G1277,0)</f>
        <v>0</v>
      </c>
      <c r="BD1277" s="233">
        <f>IF(AZ1277=4,G1277,0)</f>
        <v>0</v>
      </c>
      <c r="BE1277" s="233">
        <f>IF(AZ1277=5,G1277,0)</f>
        <v>0</v>
      </c>
      <c r="CA1277" s="260">
        <v>1</v>
      </c>
      <c r="CB1277" s="260">
        <v>0</v>
      </c>
    </row>
    <row r="1278" spans="1:80" x14ac:dyDescent="0.2">
      <c r="A1278" s="269"/>
      <c r="B1278" s="272"/>
      <c r="C1278" s="332" t="s">
        <v>1530</v>
      </c>
      <c r="D1278" s="333"/>
      <c r="E1278" s="273">
        <v>0</v>
      </c>
      <c r="F1278" s="274"/>
      <c r="G1278" s="275"/>
      <c r="H1278" s="276"/>
      <c r="I1278" s="270"/>
      <c r="J1278" s="277"/>
      <c r="K1278" s="270"/>
      <c r="M1278" s="271" t="s">
        <v>1530</v>
      </c>
      <c r="O1278" s="260"/>
    </row>
    <row r="1279" spans="1:80" x14ac:dyDescent="0.2">
      <c r="A1279" s="269"/>
      <c r="B1279" s="272"/>
      <c r="C1279" s="332" t="s">
        <v>1531</v>
      </c>
      <c r="D1279" s="333"/>
      <c r="E1279" s="273">
        <v>382.62819999999999</v>
      </c>
      <c r="F1279" s="274"/>
      <c r="G1279" s="275"/>
      <c r="H1279" s="276"/>
      <c r="I1279" s="270"/>
      <c r="J1279" s="277"/>
      <c r="K1279" s="270"/>
      <c r="M1279" s="271" t="s">
        <v>1531</v>
      </c>
      <c r="O1279" s="260"/>
    </row>
    <row r="1280" spans="1:80" x14ac:dyDescent="0.2">
      <c r="A1280" s="261">
        <v>321</v>
      </c>
      <c r="B1280" s="262" t="s">
        <v>1532</v>
      </c>
      <c r="C1280" s="263" t="s">
        <v>1533</v>
      </c>
      <c r="D1280" s="264" t="s">
        <v>200</v>
      </c>
      <c r="E1280" s="265">
        <v>104.72</v>
      </c>
      <c r="F1280" s="265">
        <v>110</v>
      </c>
      <c r="G1280" s="266">
        <f>E1280*F1280</f>
        <v>11519.2</v>
      </c>
      <c r="H1280" s="267">
        <v>0</v>
      </c>
      <c r="I1280" s="268">
        <f>E1280*H1280</f>
        <v>0</v>
      </c>
      <c r="J1280" s="267">
        <v>0</v>
      </c>
      <c r="K1280" s="268">
        <f>E1280*J1280</f>
        <v>0</v>
      </c>
      <c r="O1280" s="260">
        <v>2</v>
      </c>
      <c r="AA1280" s="233">
        <v>1</v>
      </c>
      <c r="AB1280" s="233">
        <v>7</v>
      </c>
      <c r="AC1280" s="233">
        <v>7</v>
      </c>
      <c r="AZ1280" s="233">
        <v>2</v>
      </c>
      <c r="BA1280" s="233">
        <f>IF(AZ1280=1,G1280,0)</f>
        <v>0</v>
      </c>
      <c r="BB1280" s="233">
        <f>IF(AZ1280=2,G1280,0)</f>
        <v>11519.2</v>
      </c>
      <c r="BC1280" s="233">
        <f>IF(AZ1280=3,G1280,0)</f>
        <v>0</v>
      </c>
      <c r="BD1280" s="233">
        <f>IF(AZ1280=4,G1280,0)</f>
        <v>0</v>
      </c>
      <c r="BE1280" s="233">
        <f>IF(AZ1280=5,G1280,0)</f>
        <v>0</v>
      </c>
      <c r="CA1280" s="260">
        <v>1</v>
      </c>
      <c r="CB1280" s="260">
        <v>7</v>
      </c>
    </row>
    <row r="1281" spans="1:80" x14ac:dyDescent="0.2">
      <c r="A1281" s="269"/>
      <c r="B1281" s="272"/>
      <c r="C1281" s="332" t="s">
        <v>1534</v>
      </c>
      <c r="D1281" s="333"/>
      <c r="E1281" s="273">
        <v>0</v>
      </c>
      <c r="F1281" s="274"/>
      <c r="G1281" s="275"/>
      <c r="H1281" s="276"/>
      <c r="I1281" s="270"/>
      <c r="J1281" s="277"/>
      <c r="K1281" s="270"/>
      <c r="M1281" s="271" t="s">
        <v>1534</v>
      </c>
      <c r="O1281" s="260"/>
    </row>
    <row r="1282" spans="1:80" x14ac:dyDescent="0.2">
      <c r="A1282" s="269"/>
      <c r="B1282" s="272"/>
      <c r="C1282" s="332" t="s">
        <v>1535</v>
      </c>
      <c r="D1282" s="333"/>
      <c r="E1282" s="273">
        <v>104.72</v>
      </c>
      <c r="F1282" s="274"/>
      <c r="G1282" s="275"/>
      <c r="H1282" s="276"/>
      <c r="I1282" s="270"/>
      <c r="J1282" s="277"/>
      <c r="K1282" s="270"/>
      <c r="M1282" s="271" t="s">
        <v>1535</v>
      </c>
      <c r="O1282" s="260"/>
    </row>
    <row r="1283" spans="1:80" ht="22.5" x14ac:dyDescent="0.2">
      <c r="A1283" s="261">
        <v>322</v>
      </c>
      <c r="B1283" s="262" t="s">
        <v>1536</v>
      </c>
      <c r="C1283" s="263" t="s">
        <v>1537</v>
      </c>
      <c r="D1283" s="264" t="s">
        <v>200</v>
      </c>
      <c r="E1283" s="265">
        <v>12.51</v>
      </c>
      <c r="F1283" s="265">
        <v>465</v>
      </c>
      <c r="G1283" s="266">
        <f>E1283*F1283</f>
        <v>5817.15</v>
      </c>
      <c r="H1283" s="267">
        <v>1.452E-2</v>
      </c>
      <c r="I1283" s="268">
        <f>E1283*H1283</f>
        <v>0.18164520000000001</v>
      </c>
      <c r="J1283" s="267">
        <v>0</v>
      </c>
      <c r="K1283" s="268">
        <f>E1283*J1283</f>
        <v>0</v>
      </c>
      <c r="O1283" s="260">
        <v>2</v>
      </c>
      <c r="AA1283" s="233">
        <v>1</v>
      </c>
      <c r="AB1283" s="233">
        <v>7</v>
      </c>
      <c r="AC1283" s="233">
        <v>7</v>
      </c>
      <c r="AZ1283" s="233">
        <v>2</v>
      </c>
      <c r="BA1283" s="233">
        <f>IF(AZ1283=1,G1283,0)</f>
        <v>0</v>
      </c>
      <c r="BB1283" s="233">
        <f>IF(AZ1283=2,G1283,0)</f>
        <v>5817.15</v>
      </c>
      <c r="BC1283" s="233">
        <f>IF(AZ1283=3,G1283,0)</f>
        <v>0</v>
      </c>
      <c r="BD1283" s="233">
        <f>IF(AZ1283=4,G1283,0)</f>
        <v>0</v>
      </c>
      <c r="BE1283" s="233">
        <f>IF(AZ1283=5,G1283,0)</f>
        <v>0</v>
      </c>
      <c r="CA1283" s="260">
        <v>1</v>
      </c>
      <c r="CB1283" s="260">
        <v>7</v>
      </c>
    </row>
    <row r="1284" spans="1:80" x14ac:dyDescent="0.2">
      <c r="A1284" s="269"/>
      <c r="B1284" s="272"/>
      <c r="C1284" s="332" t="s">
        <v>1538</v>
      </c>
      <c r="D1284" s="333"/>
      <c r="E1284" s="273">
        <v>0</v>
      </c>
      <c r="F1284" s="274"/>
      <c r="G1284" s="275"/>
      <c r="H1284" s="276"/>
      <c r="I1284" s="270"/>
      <c r="J1284" s="277"/>
      <c r="K1284" s="270"/>
      <c r="M1284" s="271" t="s">
        <v>1538</v>
      </c>
      <c r="O1284" s="260"/>
    </row>
    <row r="1285" spans="1:80" x14ac:dyDescent="0.2">
      <c r="A1285" s="269"/>
      <c r="B1285" s="272"/>
      <c r="C1285" s="332" t="s">
        <v>1539</v>
      </c>
      <c r="D1285" s="333"/>
      <c r="E1285" s="273">
        <v>12.51</v>
      </c>
      <c r="F1285" s="274"/>
      <c r="G1285" s="275"/>
      <c r="H1285" s="276"/>
      <c r="I1285" s="270"/>
      <c r="J1285" s="277"/>
      <c r="K1285" s="270"/>
      <c r="M1285" s="271" t="s">
        <v>1539</v>
      </c>
      <c r="O1285" s="260"/>
    </row>
    <row r="1286" spans="1:80" x14ac:dyDescent="0.2">
      <c r="A1286" s="261">
        <v>323</v>
      </c>
      <c r="B1286" s="262" t="s">
        <v>1540</v>
      </c>
      <c r="C1286" s="263" t="s">
        <v>1541</v>
      </c>
      <c r="D1286" s="264" t="s">
        <v>200</v>
      </c>
      <c r="E1286" s="265">
        <v>566.05999999999995</v>
      </c>
      <c r="F1286" s="265">
        <v>95</v>
      </c>
      <c r="G1286" s="266">
        <f>E1286*F1286</f>
        <v>53775.7</v>
      </c>
      <c r="H1286" s="267">
        <v>0</v>
      </c>
      <c r="I1286" s="268">
        <f>E1286*H1286</f>
        <v>0</v>
      </c>
      <c r="J1286" s="267">
        <v>0</v>
      </c>
      <c r="K1286" s="268">
        <f>E1286*J1286</f>
        <v>0</v>
      </c>
      <c r="O1286" s="260">
        <v>2</v>
      </c>
      <c r="AA1286" s="233">
        <v>1</v>
      </c>
      <c r="AB1286" s="233">
        <v>7</v>
      </c>
      <c r="AC1286" s="233">
        <v>7</v>
      </c>
      <c r="AZ1286" s="233">
        <v>2</v>
      </c>
      <c r="BA1286" s="233">
        <f>IF(AZ1286=1,G1286,0)</f>
        <v>0</v>
      </c>
      <c r="BB1286" s="233">
        <f>IF(AZ1286=2,G1286,0)</f>
        <v>53775.7</v>
      </c>
      <c r="BC1286" s="233">
        <f>IF(AZ1286=3,G1286,0)</f>
        <v>0</v>
      </c>
      <c r="BD1286" s="233">
        <f>IF(AZ1286=4,G1286,0)</f>
        <v>0</v>
      </c>
      <c r="BE1286" s="233">
        <f>IF(AZ1286=5,G1286,0)</f>
        <v>0</v>
      </c>
      <c r="CA1286" s="260">
        <v>1</v>
      </c>
      <c r="CB1286" s="260">
        <v>7</v>
      </c>
    </row>
    <row r="1287" spans="1:80" x14ac:dyDescent="0.2">
      <c r="A1287" s="269"/>
      <c r="B1287" s="272"/>
      <c r="C1287" s="332" t="s">
        <v>1542</v>
      </c>
      <c r="D1287" s="333"/>
      <c r="E1287" s="273">
        <v>566.05999999999995</v>
      </c>
      <c r="F1287" s="274"/>
      <c r="G1287" s="275"/>
      <c r="H1287" s="276"/>
      <c r="I1287" s="270"/>
      <c r="J1287" s="277"/>
      <c r="K1287" s="270"/>
      <c r="M1287" s="271" t="s">
        <v>1542</v>
      </c>
      <c r="O1287" s="260"/>
    </row>
    <row r="1288" spans="1:80" x14ac:dyDescent="0.2">
      <c r="A1288" s="261">
        <v>324</v>
      </c>
      <c r="B1288" s="262" t="s">
        <v>1543</v>
      </c>
      <c r="C1288" s="263" t="s">
        <v>1544</v>
      </c>
      <c r="D1288" s="264" t="s">
        <v>200</v>
      </c>
      <c r="E1288" s="265">
        <v>860.68</v>
      </c>
      <c r="F1288" s="265">
        <v>39</v>
      </c>
      <c r="G1288" s="266">
        <f>E1288*F1288</f>
        <v>33566.519999999997</v>
      </c>
      <c r="H1288" s="267">
        <v>0</v>
      </c>
      <c r="I1288" s="268">
        <f>E1288*H1288</f>
        <v>0</v>
      </c>
      <c r="J1288" s="267">
        <v>0</v>
      </c>
      <c r="K1288" s="268">
        <f>E1288*J1288</f>
        <v>0</v>
      </c>
      <c r="O1288" s="260">
        <v>2</v>
      </c>
      <c r="AA1288" s="233">
        <v>1</v>
      </c>
      <c r="AB1288" s="233">
        <v>7</v>
      </c>
      <c r="AC1288" s="233">
        <v>7</v>
      </c>
      <c r="AZ1288" s="233">
        <v>2</v>
      </c>
      <c r="BA1288" s="233">
        <f>IF(AZ1288=1,G1288,0)</f>
        <v>0</v>
      </c>
      <c r="BB1288" s="233">
        <f>IF(AZ1288=2,G1288,0)</f>
        <v>33566.519999999997</v>
      </c>
      <c r="BC1288" s="233">
        <f>IF(AZ1288=3,G1288,0)</f>
        <v>0</v>
      </c>
      <c r="BD1288" s="233">
        <f>IF(AZ1288=4,G1288,0)</f>
        <v>0</v>
      </c>
      <c r="BE1288" s="233">
        <f>IF(AZ1288=5,G1288,0)</f>
        <v>0</v>
      </c>
      <c r="CA1288" s="260">
        <v>1</v>
      </c>
      <c r="CB1288" s="260">
        <v>7</v>
      </c>
    </row>
    <row r="1289" spans="1:80" x14ac:dyDescent="0.2">
      <c r="A1289" s="269"/>
      <c r="B1289" s="272"/>
      <c r="C1289" s="332" t="s">
        <v>1542</v>
      </c>
      <c r="D1289" s="333"/>
      <c r="E1289" s="273">
        <v>566.05999999999995</v>
      </c>
      <c r="F1289" s="274"/>
      <c r="G1289" s="275"/>
      <c r="H1289" s="276"/>
      <c r="I1289" s="270"/>
      <c r="J1289" s="277"/>
      <c r="K1289" s="270"/>
      <c r="M1289" s="271" t="s">
        <v>1542</v>
      </c>
      <c r="O1289" s="260"/>
    </row>
    <row r="1290" spans="1:80" x14ac:dyDescent="0.2">
      <c r="A1290" s="269"/>
      <c r="B1290" s="272"/>
      <c r="C1290" s="332" t="s">
        <v>1545</v>
      </c>
      <c r="D1290" s="333"/>
      <c r="E1290" s="273">
        <v>54.5</v>
      </c>
      <c r="F1290" s="274"/>
      <c r="G1290" s="275"/>
      <c r="H1290" s="276"/>
      <c r="I1290" s="270"/>
      <c r="J1290" s="277"/>
      <c r="K1290" s="270"/>
      <c r="M1290" s="271" t="s">
        <v>1545</v>
      </c>
      <c r="O1290" s="260"/>
    </row>
    <row r="1291" spans="1:80" x14ac:dyDescent="0.2">
      <c r="A1291" s="269"/>
      <c r="B1291" s="272"/>
      <c r="C1291" s="332" t="s">
        <v>1546</v>
      </c>
      <c r="D1291" s="333"/>
      <c r="E1291" s="273">
        <v>240.12</v>
      </c>
      <c r="F1291" s="274"/>
      <c r="G1291" s="275"/>
      <c r="H1291" s="276"/>
      <c r="I1291" s="270"/>
      <c r="J1291" s="277"/>
      <c r="K1291" s="270"/>
      <c r="M1291" s="271" t="s">
        <v>1546</v>
      </c>
      <c r="O1291" s="260"/>
    </row>
    <row r="1292" spans="1:80" x14ac:dyDescent="0.2">
      <c r="A1292" s="261">
        <v>325</v>
      </c>
      <c r="B1292" s="262" t="s">
        <v>1547</v>
      </c>
      <c r="C1292" s="263" t="s">
        <v>1548</v>
      </c>
      <c r="D1292" s="264" t="s">
        <v>200</v>
      </c>
      <c r="E1292" s="265">
        <v>605.39599999999996</v>
      </c>
      <c r="F1292" s="265">
        <v>24</v>
      </c>
      <c r="G1292" s="266">
        <f>E1292*F1292</f>
        <v>14529.503999999999</v>
      </c>
      <c r="H1292" s="267">
        <v>0</v>
      </c>
      <c r="I1292" s="268">
        <f>E1292*H1292</f>
        <v>0</v>
      </c>
      <c r="J1292" s="267">
        <v>-7.0000000000000001E-3</v>
      </c>
      <c r="K1292" s="268">
        <f>E1292*J1292</f>
        <v>-4.2377719999999997</v>
      </c>
      <c r="O1292" s="260">
        <v>2</v>
      </c>
      <c r="AA1292" s="233">
        <v>1</v>
      </c>
      <c r="AB1292" s="233">
        <v>7</v>
      </c>
      <c r="AC1292" s="233">
        <v>7</v>
      </c>
      <c r="AZ1292" s="233">
        <v>2</v>
      </c>
      <c r="BA1292" s="233">
        <f>IF(AZ1292=1,G1292,0)</f>
        <v>0</v>
      </c>
      <c r="BB1292" s="233">
        <f>IF(AZ1292=2,G1292,0)</f>
        <v>14529.503999999999</v>
      </c>
      <c r="BC1292" s="233">
        <f>IF(AZ1292=3,G1292,0)</f>
        <v>0</v>
      </c>
      <c r="BD1292" s="233">
        <f>IF(AZ1292=4,G1292,0)</f>
        <v>0</v>
      </c>
      <c r="BE1292" s="233">
        <f>IF(AZ1292=5,G1292,0)</f>
        <v>0</v>
      </c>
      <c r="CA1292" s="260">
        <v>1</v>
      </c>
      <c r="CB1292" s="260">
        <v>7</v>
      </c>
    </row>
    <row r="1293" spans="1:80" x14ac:dyDescent="0.2">
      <c r="A1293" s="269"/>
      <c r="B1293" s="272"/>
      <c r="C1293" s="332" t="s">
        <v>1549</v>
      </c>
      <c r="D1293" s="333"/>
      <c r="E1293" s="273">
        <v>0</v>
      </c>
      <c r="F1293" s="274"/>
      <c r="G1293" s="275"/>
      <c r="H1293" s="276"/>
      <c r="I1293" s="270"/>
      <c r="J1293" s="277"/>
      <c r="K1293" s="270"/>
      <c r="M1293" s="271" t="s">
        <v>1549</v>
      </c>
      <c r="O1293" s="260"/>
    </row>
    <row r="1294" spans="1:80" x14ac:dyDescent="0.2">
      <c r="A1294" s="269"/>
      <c r="B1294" s="272"/>
      <c r="C1294" s="332" t="s">
        <v>1550</v>
      </c>
      <c r="D1294" s="333"/>
      <c r="E1294" s="273">
        <v>39.335999999999999</v>
      </c>
      <c r="F1294" s="274"/>
      <c r="G1294" s="275"/>
      <c r="H1294" s="276"/>
      <c r="I1294" s="270"/>
      <c r="J1294" s="277"/>
      <c r="K1294" s="270"/>
      <c r="M1294" s="271" t="s">
        <v>1550</v>
      </c>
      <c r="O1294" s="260"/>
    </row>
    <row r="1295" spans="1:80" x14ac:dyDescent="0.2">
      <c r="A1295" s="269"/>
      <c r="B1295" s="272"/>
      <c r="C1295" s="332" t="s">
        <v>1551</v>
      </c>
      <c r="D1295" s="333"/>
      <c r="E1295" s="273">
        <v>0</v>
      </c>
      <c r="F1295" s="274"/>
      <c r="G1295" s="275"/>
      <c r="H1295" s="276"/>
      <c r="I1295" s="270"/>
      <c r="J1295" s="277"/>
      <c r="K1295" s="270"/>
      <c r="M1295" s="271" t="s">
        <v>1551</v>
      </c>
      <c r="O1295" s="260"/>
    </row>
    <row r="1296" spans="1:80" x14ac:dyDescent="0.2">
      <c r="A1296" s="269"/>
      <c r="B1296" s="272"/>
      <c r="C1296" s="332" t="s">
        <v>1552</v>
      </c>
      <c r="D1296" s="333"/>
      <c r="E1296" s="273">
        <v>566.05999999999995</v>
      </c>
      <c r="F1296" s="274"/>
      <c r="G1296" s="275"/>
      <c r="H1296" s="276"/>
      <c r="I1296" s="270"/>
      <c r="J1296" s="277"/>
      <c r="K1296" s="270"/>
      <c r="M1296" s="271" t="s">
        <v>1552</v>
      </c>
      <c r="O1296" s="260"/>
    </row>
    <row r="1297" spans="1:80" x14ac:dyDescent="0.2">
      <c r="A1297" s="261">
        <v>326</v>
      </c>
      <c r="B1297" s="262" t="s">
        <v>1553</v>
      </c>
      <c r="C1297" s="263" t="s">
        <v>1554</v>
      </c>
      <c r="D1297" s="264" t="s">
        <v>200</v>
      </c>
      <c r="E1297" s="265">
        <v>54.505000000000003</v>
      </c>
      <c r="F1297" s="265">
        <v>20</v>
      </c>
      <c r="G1297" s="266">
        <f>E1297*F1297</f>
        <v>1090.1000000000001</v>
      </c>
      <c r="H1297" s="267">
        <v>0</v>
      </c>
      <c r="I1297" s="268">
        <f>E1297*H1297</f>
        <v>0</v>
      </c>
      <c r="J1297" s="267">
        <v>-5.0000000000000001E-3</v>
      </c>
      <c r="K1297" s="268">
        <f>E1297*J1297</f>
        <v>-0.27252500000000002</v>
      </c>
      <c r="O1297" s="260">
        <v>2</v>
      </c>
      <c r="AA1297" s="233">
        <v>1</v>
      </c>
      <c r="AB1297" s="233">
        <v>7</v>
      </c>
      <c r="AC1297" s="233">
        <v>7</v>
      </c>
      <c r="AZ1297" s="233">
        <v>2</v>
      </c>
      <c r="BA1297" s="233">
        <f>IF(AZ1297=1,G1297,0)</f>
        <v>0</v>
      </c>
      <c r="BB1297" s="233">
        <f>IF(AZ1297=2,G1297,0)</f>
        <v>1090.1000000000001</v>
      </c>
      <c r="BC1297" s="233">
        <f>IF(AZ1297=3,G1297,0)</f>
        <v>0</v>
      </c>
      <c r="BD1297" s="233">
        <f>IF(AZ1297=4,G1297,0)</f>
        <v>0</v>
      </c>
      <c r="BE1297" s="233">
        <f>IF(AZ1297=5,G1297,0)</f>
        <v>0</v>
      </c>
      <c r="CA1297" s="260">
        <v>1</v>
      </c>
      <c r="CB1297" s="260">
        <v>7</v>
      </c>
    </row>
    <row r="1298" spans="1:80" x14ac:dyDescent="0.2">
      <c r="A1298" s="269"/>
      <c r="B1298" s="272"/>
      <c r="C1298" s="332" t="s">
        <v>1555</v>
      </c>
      <c r="D1298" s="333"/>
      <c r="E1298" s="273">
        <v>0</v>
      </c>
      <c r="F1298" s="274"/>
      <c r="G1298" s="275"/>
      <c r="H1298" s="276"/>
      <c r="I1298" s="270"/>
      <c r="J1298" s="277"/>
      <c r="K1298" s="270"/>
      <c r="M1298" s="271" t="s">
        <v>1555</v>
      </c>
      <c r="O1298" s="260"/>
    </row>
    <row r="1299" spans="1:80" x14ac:dyDescent="0.2">
      <c r="A1299" s="269"/>
      <c r="B1299" s="272"/>
      <c r="C1299" s="332" t="s">
        <v>1556</v>
      </c>
      <c r="D1299" s="333"/>
      <c r="E1299" s="273">
        <v>54.505000000000003</v>
      </c>
      <c r="F1299" s="274"/>
      <c r="G1299" s="275"/>
      <c r="H1299" s="276"/>
      <c r="I1299" s="270"/>
      <c r="J1299" s="277"/>
      <c r="K1299" s="270"/>
      <c r="M1299" s="271" t="s">
        <v>1556</v>
      </c>
      <c r="O1299" s="260"/>
    </row>
    <row r="1300" spans="1:80" x14ac:dyDescent="0.2">
      <c r="A1300" s="261">
        <v>327</v>
      </c>
      <c r="B1300" s="262" t="s">
        <v>1557</v>
      </c>
      <c r="C1300" s="263" t="s">
        <v>1558</v>
      </c>
      <c r="D1300" s="264" t="s">
        <v>322</v>
      </c>
      <c r="E1300" s="265">
        <v>12</v>
      </c>
      <c r="F1300" s="265">
        <v>4400</v>
      </c>
      <c r="G1300" s="266">
        <f>E1300*F1300</f>
        <v>52800</v>
      </c>
      <c r="H1300" s="267">
        <v>0</v>
      </c>
      <c r="I1300" s="268">
        <f>E1300*H1300</f>
        <v>0</v>
      </c>
      <c r="J1300" s="267">
        <v>0</v>
      </c>
      <c r="K1300" s="268">
        <f>E1300*J1300</f>
        <v>0</v>
      </c>
      <c r="O1300" s="260">
        <v>2</v>
      </c>
      <c r="AA1300" s="233">
        <v>1</v>
      </c>
      <c r="AB1300" s="233">
        <v>7</v>
      </c>
      <c r="AC1300" s="233">
        <v>7</v>
      </c>
      <c r="AZ1300" s="233">
        <v>2</v>
      </c>
      <c r="BA1300" s="233">
        <f>IF(AZ1300=1,G1300,0)</f>
        <v>0</v>
      </c>
      <c r="BB1300" s="233">
        <f>IF(AZ1300=2,G1300,0)</f>
        <v>52800</v>
      </c>
      <c r="BC1300" s="233">
        <f>IF(AZ1300=3,G1300,0)</f>
        <v>0</v>
      </c>
      <c r="BD1300" s="233">
        <f>IF(AZ1300=4,G1300,0)</f>
        <v>0</v>
      </c>
      <c r="BE1300" s="233">
        <f>IF(AZ1300=5,G1300,0)</f>
        <v>0</v>
      </c>
      <c r="CA1300" s="260">
        <v>1</v>
      </c>
      <c r="CB1300" s="260">
        <v>7</v>
      </c>
    </row>
    <row r="1301" spans="1:80" x14ac:dyDescent="0.2">
      <c r="A1301" s="261">
        <v>328</v>
      </c>
      <c r="B1301" s="262" t="s">
        <v>1559</v>
      </c>
      <c r="C1301" s="263" t="s">
        <v>1560</v>
      </c>
      <c r="D1301" s="264" t="s">
        <v>155</v>
      </c>
      <c r="E1301" s="265">
        <v>45.28</v>
      </c>
      <c r="F1301" s="265">
        <v>1088</v>
      </c>
      <c r="G1301" s="266">
        <f>E1301*F1301</f>
        <v>49264.639999999999</v>
      </c>
      <c r="H1301" s="267">
        <v>2.3570000000000001E-2</v>
      </c>
      <c r="I1301" s="268">
        <f>E1301*H1301</f>
        <v>1.0672496</v>
      </c>
      <c r="J1301" s="267">
        <v>0</v>
      </c>
      <c r="K1301" s="268">
        <f>E1301*J1301</f>
        <v>0</v>
      </c>
      <c r="O1301" s="260">
        <v>2</v>
      </c>
      <c r="AA1301" s="233">
        <v>1</v>
      </c>
      <c r="AB1301" s="233">
        <v>7</v>
      </c>
      <c r="AC1301" s="233">
        <v>7</v>
      </c>
      <c r="AZ1301" s="233">
        <v>2</v>
      </c>
      <c r="BA1301" s="233">
        <f>IF(AZ1301=1,G1301,0)</f>
        <v>0</v>
      </c>
      <c r="BB1301" s="233">
        <f>IF(AZ1301=2,G1301,0)</f>
        <v>49264.639999999999</v>
      </c>
      <c r="BC1301" s="233">
        <f>IF(AZ1301=3,G1301,0)</f>
        <v>0</v>
      </c>
      <c r="BD1301" s="233">
        <f>IF(AZ1301=4,G1301,0)</f>
        <v>0</v>
      </c>
      <c r="BE1301" s="233">
        <f>IF(AZ1301=5,G1301,0)</f>
        <v>0</v>
      </c>
      <c r="CA1301" s="260">
        <v>1</v>
      </c>
      <c r="CB1301" s="260">
        <v>7</v>
      </c>
    </row>
    <row r="1302" spans="1:80" x14ac:dyDescent="0.2">
      <c r="A1302" s="269"/>
      <c r="B1302" s="272"/>
      <c r="C1302" s="332" t="s">
        <v>1561</v>
      </c>
      <c r="D1302" s="333"/>
      <c r="E1302" s="273">
        <v>45.28</v>
      </c>
      <c r="F1302" s="274"/>
      <c r="G1302" s="275"/>
      <c r="H1302" s="276"/>
      <c r="I1302" s="270"/>
      <c r="J1302" s="277"/>
      <c r="K1302" s="270"/>
      <c r="M1302" s="271" t="s">
        <v>1561</v>
      </c>
      <c r="O1302" s="260"/>
    </row>
    <row r="1303" spans="1:80" x14ac:dyDescent="0.2">
      <c r="A1303" s="261">
        <v>329</v>
      </c>
      <c r="B1303" s="262" t="s">
        <v>1562</v>
      </c>
      <c r="C1303" s="263" t="s">
        <v>1563</v>
      </c>
      <c r="D1303" s="264" t="s">
        <v>200</v>
      </c>
      <c r="E1303" s="265">
        <v>94.34</v>
      </c>
      <c r="F1303" s="265">
        <v>80</v>
      </c>
      <c r="G1303" s="266">
        <f>E1303*F1303</f>
        <v>7547.2000000000007</v>
      </c>
      <c r="H1303" s="267">
        <v>0</v>
      </c>
      <c r="I1303" s="268">
        <f>E1303*H1303</f>
        <v>0</v>
      </c>
      <c r="J1303" s="267">
        <v>-1.7999999999999999E-2</v>
      </c>
      <c r="K1303" s="268">
        <f>E1303*J1303</f>
        <v>-1.6981199999999999</v>
      </c>
      <c r="O1303" s="260">
        <v>2</v>
      </c>
      <c r="AA1303" s="233">
        <v>1</v>
      </c>
      <c r="AB1303" s="233">
        <v>7</v>
      </c>
      <c r="AC1303" s="233">
        <v>7</v>
      </c>
      <c r="AZ1303" s="233">
        <v>2</v>
      </c>
      <c r="BA1303" s="233">
        <f>IF(AZ1303=1,G1303,0)</f>
        <v>0</v>
      </c>
      <c r="BB1303" s="233">
        <f>IF(AZ1303=2,G1303,0)</f>
        <v>7547.2000000000007</v>
      </c>
      <c r="BC1303" s="233">
        <f>IF(AZ1303=3,G1303,0)</f>
        <v>0</v>
      </c>
      <c r="BD1303" s="233">
        <f>IF(AZ1303=4,G1303,0)</f>
        <v>0</v>
      </c>
      <c r="BE1303" s="233">
        <f>IF(AZ1303=5,G1303,0)</f>
        <v>0</v>
      </c>
      <c r="CA1303" s="260">
        <v>1</v>
      </c>
      <c r="CB1303" s="260">
        <v>7</v>
      </c>
    </row>
    <row r="1304" spans="1:80" x14ac:dyDescent="0.2">
      <c r="A1304" s="269"/>
      <c r="B1304" s="272"/>
      <c r="C1304" s="332" t="s">
        <v>1564</v>
      </c>
      <c r="D1304" s="333"/>
      <c r="E1304" s="273">
        <v>0</v>
      </c>
      <c r="F1304" s="274"/>
      <c r="G1304" s="275"/>
      <c r="H1304" s="276"/>
      <c r="I1304" s="270"/>
      <c r="J1304" s="277"/>
      <c r="K1304" s="270"/>
      <c r="M1304" s="271" t="s">
        <v>1564</v>
      </c>
      <c r="O1304" s="260"/>
    </row>
    <row r="1305" spans="1:80" x14ac:dyDescent="0.2">
      <c r="A1305" s="269"/>
      <c r="B1305" s="272"/>
      <c r="C1305" s="332" t="s">
        <v>1565</v>
      </c>
      <c r="D1305" s="333"/>
      <c r="E1305" s="273">
        <v>94.34</v>
      </c>
      <c r="F1305" s="274"/>
      <c r="G1305" s="275"/>
      <c r="H1305" s="276"/>
      <c r="I1305" s="270"/>
      <c r="J1305" s="277"/>
      <c r="K1305" s="270"/>
      <c r="M1305" s="271" t="s">
        <v>1565</v>
      </c>
      <c r="O1305" s="260"/>
    </row>
    <row r="1306" spans="1:80" x14ac:dyDescent="0.2">
      <c r="A1306" s="261">
        <v>330</v>
      </c>
      <c r="B1306" s="262" t="s">
        <v>1566</v>
      </c>
      <c r="C1306" s="263" t="s">
        <v>1567</v>
      </c>
      <c r="D1306" s="264" t="s">
        <v>379</v>
      </c>
      <c r="E1306" s="265">
        <v>1268.4000000000001</v>
      </c>
      <c r="F1306" s="265">
        <v>68</v>
      </c>
      <c r="G1306" s="266">
        <f>E1306*F1306</f>
        <v>86251.200000000012</v>
      </c>
      <c r="H1306" s="267">
        <v>1.6000000000000001E-4</v>
      </c>
      <c r="I1306" s="268">
        <f>E1306*H1306</f>
        <v>0.20294400000000004</v>
      </c>
      <c r="J1306" s="267">
        <v>-2.5000000000000001E-2</v>
      </c>
      <c r="K1306" s="268">
        <f>E1306*J1306</f>
        <v>-31.710000000000004</v>
      </c>
      <c r="O1306" s="260">
        <v>2</v>
      </c>
      <c r="AA1306" s="233">
        <v>1</v>
      </c>
      <c r="AB1306" s="233">
        <v>7</v>
      </c>
      <c r="AC1306" s="233">
        <v>7</v>
      </c>
      <c r="AZ1306" s="233">
        <v>2</v>
      </c>
      <c r="BA1306" s="233">
        <f>IF(AZ1306=1,G1306,0)</f>
        <v>0</v>
      </c>
      <c r="BB1306" s="233">
        <f>IF(AZ1306=2,G1306,0)</f>
        <v>86251.200000000012</v>
      </c>
      <c r="BC1306" s="233">
        <f>IF(AZ1306=3,G1306,0)</f>
        <v>0</v>
      </c>
      <c r="BD1306" s="233">
        <f>IF(AZ1306=4,G1306,0)</f>
        <v>0</v>
      </c>
      <c r="BE1306" s="233">
        <f>IF(AZ1306=5,G1306,0)</f>
        <v>0</v>
      </c>
      <c r="CA1306" s="260">
        <v>1</v>
      </c>
      <c r="CB1306" s="260">
        <v>7</v>
      </c>
    </row>
    <row r="1307" spans="1:80" x14ac:dyDescent="0.2">
      <c r="A1307" s="269"/>
      <c r="B1307" s="272"/>
      <c r="C1307" s="332" t="s">
        <v>1568</v>
      </c>
      <c r="D1307" s="333"/>
      <c r="E1307" s="273">
        <v>0</v>
      </c>
      <c r="F1307" s="274"/>
      <c r="G1307" s="275"/>
      <c r="H1307" s="276"/>
      <c r="I1307" s="270"/>
      <c r="J1307" s="277"/>
      <c r="K1307" s="270"/>
      <c r="M1307" s="271" t="s">
        <v>1568</v>
      </c>
      <c r="O1307" s="260"/>
    </row>
    <row r="1308" spans="1:80" x14ac:dyDescent="0.2">
      <c r="A1308" s="269"/>
      <c r="B1308" s="272"/>
      <c r="C1308" s="332" t="s">
        <v>1569</v>
      </c>
      <c r="D1308" s="333"/>
      <c r="E1308" s="273">
        <v>1268.4000000000001</v>
      </c>
      <c r="F1308" s="274"/>
      <c r="G1308" s="275"/>
      <c r="H1308" s="276"/>
      <c r="I1308" s="270"/>
      <c r="J1308" s="277"/>
      <c r="K1308" s="270"/>
      <c r="M1308" s="271" t="s">
        <v>1569</v>
      </c>
      <c r="O1308" s="260"/>
    </row>
    <row r="1309" spans="1:80" x14ac:dyDescent="0.2">
      <c r="A1309" s="261">
        <v>331</v>
      </c>
      <c r="B1309" s="262" t="s">
        <v>1570</v>
      </c>
      <c r="C1309" s="263" t="s">
        <v>1571</v>
      </c>
      <c r="D1309" s="264" t="s">
        <v>200</v>
      </c>
      <c r="E1309" s="265">
        <v>258.005</v>
      </c>
      <c r="F1309" s="265">
        <v>60</v>
      </c>
      <c r="G1309" s="266">
        <f>E1309*F1309</f>
        <v>15480.3</v>
      </c>
      <c r="H1309" s="267">
        <v>1.6000000000000001E-4</v>
      </c>
      <c r="I1309" s="268">
        <f>E1309*H1309</f>
        <v>4.1280799999999999E-2</v>
      </c>
      <c r="J1309" s="267">
        <v>-0.04</v>
      </c>
      <c r="K1309" s="268">
        <f>E1309*J1309</f>
        <v>-10.3202</v>
      </c>
      <c r="O1309" s="260">
        <v>2</v>
      </c>
      <c r="AA1309" s="233">
        <v>1</v>
      </c>
      <c r="AB1309" s="233">
        <v>7</v>
      </c>
      <c r="AC1309" s="233">
        <v>7</v>
      </c>
      <c r="AZ1309" s="233">
        <v>2</v>
      </c>
      <c r="BA1309" s="233">
        <f>IF(AZ1309=1,G1309,0)</f>
        <v>0</v>
      </c>
      <c r="BB1309" s="233">
        <f>IF(AZ1309=2,G1309,0)</f>
        <v>15480.3</v>
      </c>
      <c r="BC1309" s="233">
        <f>IF(AZ1309=3,G1309,0)</f>
        <v>0</v>
      </c>
      <c r="BD1309" s="233">
        <f>IF(AZ1309=4,G1309,0)</f>
        <v>0</v>
      </c>
      <c r="BE1309" s="233">
        <f>IF(AZ1309=5,G1309,0)</f>
        <v>0</v>
      </c>
      <c r="CA1309" s="260">
        <v>1</v>
      </c>
      <c r="CB1309" s="260">
        <v>7</v>
      </c>
    </row>
    <row r="1310" spans="1:80" x14ac:dyDescent="0.2">
      <c r="A1310" s="269"/>
      <c r="B1310" s="272"/>
      <c r="C1310" s="332" t="s">
        <v>1572</v>
      </c>
      <c r="D1310" s="333"/>
      <c r="E1310" s="273">
        <v>0</v>
      </c>
      <c r="F1310" s="274"/>
      <c r="G1310" s="275"/>
      <c r="H1310" s="276"/>
      <c r="I1310" s="270"/>
      <c r="J1310" s="277"/>
      <c r="K1310" s="270"/>
      <c r="M1310" s="271" t="s">
        <v>1572</v>
      </c>
      <c r="O1310" s="260"/>
    </row>
    <row r="1311" spans="1:80" x14ac:dyDescent="0.2">
      <c r="A1311" s="269"/>
      <c r="B1311" s="272"/>
      <c r="C1311" s="332" t="s">
        <v>1573</v>
      </c>
      <c r="D1311" s="333"/>
      <c r="E1311" s="273">
        <v>258.005</v>
      </c>
      <c r="F1311" s="274"/>
      <c r="G1311" s="275"/>
      <c r="H1311" s="276"/>
      <c r="I1311" s="270"/>
      <c r="J1311" s="277"/>
      <c r="K1311" s="270"/>
      <c r="M1311" s="271" t="s">
        <v>1573</v>
      </c>
      <c r="O1311" s="260"/>
    </row>
    <row r="1312" spans="1:80" ht="22.5" x14ac:dyDescent="0.2">
      <c r="A1312" s="261">
        <v>332</v>
      </c>
      <c r="B1312" s="262" t="s">
        <v>1574</v>
      </c>
      <c r="C1312" s="263" t="s">
        <v>1575</v>
      </c>
      <c r="D1312" s="264" t="s">
        <v>200</v>
      </c>
      <c r="E1312" s="265">
        <v>515.84</v>
      </c>
      <c r="F1312" s="265">
        <v>78</v>
      </c>
      <c r="G1312" s="266">
        <f>E1312*F1312</f>
        <v>40235.520000000004</v>
      </c>
      <c r="H1312" s="267">
        <v>1.1E-4</v>
      </c>
      <c r="I1312" s="268">
        <f>E1312*H1312</f>
        <v>5.6742400000000005E-2</v>
      </c>
      <c r="J1312" s="267">
        <v>0</v>
      </c>
      <c r="K1312" s="268">
        <f>E1312*J1312</f>
        <v>0</v>
      </c>
      <c r="O1312" s="260">
        <v>2</v>
      </c>
      <c r="AA1312" s="233">
        <v>1</v>
      </c>
      <c r="AB1312" s="233">
        <v>7</v>
      </c>
      <c r="AC1312" s="233">
        <v>7</v>
      </c>
      <c r="AZ1312" s="233">
        <v>2</v>
      </c>
      <c r="BA1312" s="233">
        <f>IF(AZ1312=1,G1312,0)</f>
        <v>0</v>
      </c>
      <c r="BB1312" s="233">
        <f>IF(AZ1312=2,G1312,0)</f>
        <v>40235.520000000004</v>
      </c>
      <c r="BC1312" s="233">
        <f>IF(AZ1312=3,G1312,0)</f>
        <v>0</v>
      </c>
      <c r="BD1312" s="233">
        <f>IF(AZ1312=4,G1312,0)</f>
        <v>0</v>
      </c>
      <c r="BE1312" s="233">
        <f>IF(AZ1312=5,G1312,0)</f>
        <v>0</v>
      </c>
      <c r="CA1312" s="260">
        <v>1</v>
      </c>
      <c r="CB1312" s="260">
        <v>7</v>
      </c>
    </row>
    <row r="1313" spans="1:80" x14ac:dyDescent="0.2">
      <c r="A1313" s="269"/>
      <c r="B1313" s="272"/>
      <c r="C1313" s="332" t="s">
        <v>1576</v>
      </c>
      <c r="D1313" s="333"/>
      <c r="E1313" s="273">
        <v>0</v>
      </c>
      <c r="F1313" s="274"/>
      <c r="G1313" s="275"/>
      <c r="H1313" s="276"/>
      <c r="I1313" s="270"/>
      <c r="J1313" s="277"/>
      <c r="K1313" s="270"/>
      <c r="M1313" s="271" t="s">
        <v>1576</v>
      </c>
      <c r="O1313" s="260"/>
    </row>
    <row r="1314" spans="1:80" x14ac:dyDescent="0.2">
      <c r="A1314" s="269"/>
      <c r="B1314" s="272"/>
      <c r="C1314" s="332" t="s">
        <v>1552</v>
      </c>
      <c r="D1314" s="333"/>
      <c r="E1314" s="273">
        <v>566.05999999999995</v>
      </c>
      <c r="F1314" s="274"/>
      <c r="G1314" s="275"/>
      <c r="H1314" s="276"/>
      <c r="I1314" s="270"/>
      <c r="J1314" s="277"/>
      <c r="K1314" s="270"/>
      <c r="M1314" s="271" t="s">
        <v>1552</v>
      </c>
      <c r="O1314" s="260"/>
    </row>
    <row r="1315" spans="1:80" x14ac:dyDescent="0.2">
      <c r="A1315" s="269"/>
      <c r="B1315" s="272"/>
      <c r="C1315" s="332" t="s">
        <v>1577</v>
      </c>
      <c r="D1315" s="333"/>
      <c r="E1315" s="273">
        <v>-50.22</v>
      </c>
      <c r="F1315" s="274"/>
      <c r="G1315" s="275"/>
      <c r="H1315" s="276"/>
      <c r="I1315" s="270"/>
      <c r="J1315" s="277"/>
      <c r="K1315" s="270"/>
      <c r="M1315" s="271" t="s">
        <v>1577</v>
      </c>
      <c r="O1315" s="260"/>
    </row>
    <row r="1316" spans="1:80" ht="22.5" x14ac:dyDescent="0.2">
      <c r="A1316" s="261">
        <v>333</v>
      </c>
      <c r="B1316" s="262" t="s">
        <v>1578</v>
      </c>
      <c r="C1316" s="263" t="s">
        <v>1579</v>
      </c>
      <c r="D1316" s="264" t="s">
        <v>200</v>
      </c>
      <c r="E1316" s="265">
        <v>104.72</v>
      </c>
      <c r="F1316" s="265">
        <v>78</v>
      </c>
      <c r="G1316" s="266">
        <f>E1316*F1316</f>
        <v>8168.16</v>
      </c>
      <c r="H1316" s="267">
        <v>2.0000000000000001E-4</v>
      </c>
      <c r="I1316" s="268">
        <f>E1316*H1316</f>
        <v>2.0944000000000001E-2</v>
      </c>
      <c r="J1316" s="267">
        <v>0</v>
      </c>
      <c r="K1316" s="268">
        <f>E1316*J1316</f>
        <v>0</v>
      </c>
      <c r="O1316" s="260">
        <v>2</v>
      </c>
      <c r="AA1316" s="233">
        <v>1</v>
      </c>
      <c r="AB1316" s="233">
        <v>7</v>
      </c>
      <c r="AC1316" s="233">
        <v>7</v>
      </c>
      <c r="AZ1316" s="233">
        <v>2</v>
      </c>
      <c r="BA1316" s="233">
        <f>IF(AZ1316=1,G1316,0)</f>
        <v>0</v>
      </c>
      <c r="BB1316" s="233">
        <f>IF(AZ1316=2,G1316,0)</f>
        <v>8168.16</v>
      </c>
      <c r="BC1316" s="233">
        <f>IF(AZ1316=3,G1316,0)</f>
        <v>0</v>
      </c>
      <c r="BD1316" s="233">
        <f>IF(AZ1316=4,G1316,0)</f>
        <v>0</v>
      </c>
      <c r="BE1316" s="233">
        <f>IF(AZ1316=5,G1316,0)</f>
        <v>0</v>
      </c>
      <c r="CA1316" s="260">
        <v>1</v>
      </c>
      <c r="CB1316" s="260">
        <v>7</v>
      </c>
    </row>
    <row r="1317" spans="1:80" x14ac:dyDescent="0.2">
      <c r="A1317" s="269"/>
      <c r="B1317" s="272"/>
      <c r="C1317" s="332" t="s">
        <v>1580</v>
      </c>
      <c r="D1317" s="333"/>
      <c r="E1317" s="273">
        <v>0</v>
      </c>
      <c r="F1317" s="274"/>
      <c r="G1317" s="275"/>
      <c r="H1317" s="276"/>
      <c r="I1317" s="270"/>
      <c r="J1317" s="277"/>
      <c r="K1317" s="270"/>
      <c r="M1317" s="271" t="s">
        <v>1580</v>
      </c>
      <c r="O1317" s="260"/>
    </row>
    <row r="1318" spans="1:80" x14ac:dyDescent="0.2">
      <c r="A1318" s="269"/>
      <c r="B1318" s="272"/>
      <c r="C1318" s="332" t="s">
        <v>1535</v>
      </c>
      <c r="D1318" s="333"/>
      <c r="E1318" s="273">
        <v>104.72</v>
      </c>
      <c r="F1318" s="274"/>
      <c r="G1318" s="275"/>
      <c r="H1318" s="276"/>
      <c r="I1318" s="270"/>
      <c r="J1318" s="277"/>
      <c r="K1318" s="270"/>
      <c r="M1318" s="271" t="s">
        <v>1535</v>
      </c>
      <c r="O1318" s="260"/>
    </row>
    <row r="1319" spans="1:80" x14ac:dyDescent="0.2">
      <c r="A1319" s="261">
        <v>334</v>
      </c>
      <c r="B1319" s="262" t="s">
        <v>1581</v>
      </c>
      <c r="C1319" s="263" t="s">
        <v>1582</v>
      </c>
      <c r="D1319" s="264" t="s">
        <v>200</v>
      </c>
      <c r="E1319" s="265">
        <v>172.42500000000001</v>
      </c>
      <c r="F1319" s="265">
        <v>61</v>
      </c>
      <c r="G1319" s="266">
        <f>E1319*F1319</f>
        <v>10517.925000000001</v>
      </c>
      <c r="H1319" s="267">
        <v>1E-4</v>
      </c>
      <c r="I1319" s="268">
        <f>E1319*H1319</f>
        <v>1.7242500000000001E-2</v>
      </c>
      <c r="J1319" s="267">
        <v>0</v>
      </c>
      <c r="K1319" s="268">
        <f>E1319*J1319</f>
        <v>0</v>
      </c>
      <c r="O1319" s="260">
        <v>2</v>
      </c>
      <c r="AA1319" s="233">
        <v>1</v>
      </c>
      <c r="AB1319" s="233">
        <v>7</v>
      </c>
      <c r="AC1319" s="233">
        <v>7</v>
      </c>
      <c r="AZ1319" s="233">
        <v>2</v>
      </c>
      <c r="BA1319" s="233">
        <f>IF(AZ1319=1,G1319,0)</f>
        <v>0</v>
      </c>
      <c r="BB1319" s="233">
        <f>IF(AZ1319=2,G1319,0)</f>
        <v>10517.925000000001</v>
      </c>
      <c r="BC1319" s="233">
        <f>IF(AZ1319=3,G1319,0)</f>
        <v>0</v>
      </c>
      <c r="BD1319" s="233">
        <f>IF(AZ1319=4,G1319,0)</f>
        <v>0</v>
      </c>
      <c r="BE1319" s="233">
        <f>IF(AZ1319=5,G1319,0)</f>
        <v>0</v>
      </c>
      <c r="CA1319" s="260">
        <v>1</v>
      </c>
      <c r="CB1319" s="260">
        <v>7</v>
      </c>
    </row>
    <row r="1320" spans="1:80" x14ac:dyDescent="0.2">
      <c r="A1320" s="269"/>
      <c r="B1320" s="272"/>
      <c r="C1320" s="332" t="s">
        <v>1583</v>
      </c>
      <c r="D1320" s="333"/>
      <c r="E1320" s="273">
        <v>0</v>
      </c>
      <c r="F1320" s="274"/>
      <c r="G1320" s="275"/>
      <c r="H1320" s="276"/>
      <c r="I1320" s="270"/>
      <c r="J1320" s="277"/>
      <c r="K1320" s="270"/>
      <c r="M1320" s="271" t="s">
        <v>1583</v>
      </c>
      <c r="O1320" s="260"/>
    </row>
    <row r="1321" spans="1:80" x14ac:dyDescent="0.2">
      <c r="A1321" s="269"/>
      <c r="B1321" s="272"/>
      <c r="C1321" s="332" t="s">
        <v>1584</v>
      </c>
      <c r="D1321" s="333"/>
      <c r="E1321" s="273">
        <v>180.3</v>
      </c>
      <c r="F1321" s="274"/>
      <c r="G1321" s="275"/>
      <c r="H1321" s="276"/>
      <c r="I1321" s="270"/>
      <c r="J1321" s="277"/>
      <c r="K1321" s="270"/>
      <c r="M1321" s="271" t="s">
        <v>1584</v>
      </c>
      <c r="O1321" s="260"/>
    </row>
    <row r="1322" spans="1:80" x14ac:dyDescent="0.2">
      <c r="A1322" s="269"/>
      <c r="B1322" s="272"/>
      <c r="C1322" s="332" t="s">
        <v>1585</v>
      </c>
      <c r="D1322" s="333"/>
      <c r="E1322" s="273">
        <v>-7.875</v>
      </c>
      <c r="F1322" s="274"/>
      <c r="G1322" s="275"/>
      <c r="H1322" s="276"/>
      <c r="I1322" s="270"/>
      <c r="J1322" s="277"/>
      <c r="K1322" s="270"/>
      <c r="M1322" s="271" t="s">
        <v>1585</v>
      </c>
      <c r="O1322" s="260"/>
    </row>
    <row r="1323" spans="1:80" x14ac:dyDescent="0.2">
      <c r="A1323" s="261">
        <v>335</v>
      </c>
      <c r="B1323" s="262" t="s">
        <v>1586</v>
      </c>
      <c r="C1323" s="263" t="s">
        <v>1587</v>
      </c>
      <c r="D1323" s="264" t="s">
        <v>200</v>
      </c>
      <c r="E1323" s="265">
        <v>22.8</v>
      </c>
      <c r="F1323" s="265">
        <v>49</v>
      </c>
      <c r="G1323" s="266">
        <f>E1323*F1323</f>
        <v>1117.2</v>
      </c>
      <c r="H1323" s="267">
        <v>0</v>
      </c>
      <c r="I1323" s="268">
        <f>E1323*H1323</f>
        <v>0</v>
      </c>
      <c r="J1323" s="267">
        <v>-0.01</v>
      </c>
      <c r="K1323" s="268">
        <f>E1323*J1323</f>
        <v>-0.22800000000000001</v>
      </c>
      <c r="O1323" s="260">
        <v>2</v>
      </c>
      <c r="AA1323" s="233">
        <v>1</v>
      </c>
      <c r="AB1323" s="233">
        <v>7</v>
      </c>
      <c r="AC1323" s="233">
        <v>7</v>
      </c>
      <c r="AZ1323" s="233">
        <v>2</v>
      </c>
      <c r="BA1323" s="233">
        <f>IF(AZ1323=1,G1323,0)</f>
        <v>0</v>
      </c>
      <c r="BB1323" s="233">
        <f>IF(AZ1323=2,G1323,0)</f>
        <v>1117.2</v>
      </c>
      <c r="BC1323" s="233">
        <f>IF(AZ1323=3,G1323,0)</f>
        <v>0</v>
      </c>
      <c r="BD1323" s="233">
        <f>IF(AZ1323=4,G1323,0)</f>
        <v>0</v>
      </c>
      <c r="BE1323" s="233">
        <f>IF(AZ1323=5,G1323,0)</f>
        <v>0</v>
      </c>
      <c r="CA1323" s="260">
        <v>1</v>
      </c>
      <c r="CB1323" s="260">
        <v>7</v>
      </c>
    </row>
    <row r="1324" spans="1:80" x14ac:dyDescent="0.2">
      <c r="A1324" s="269"/>
      <c r="B1324" s="272"/>
      <c r="C1324" s="332" t="s">
        <v>1588</v>
      </c>
      <c r="D1324" s="333"/>
      <c r="E1324" s="273">
        <v>0</v>
      </c>
      <c r="F1324" s="274"/>
      <c r="G1324" s="275"/>
      <c r="H1324" s="276"/>
      <c r="I1324" s="270"/>
      <c r="J1324" s="277"/>
      <c r="K1324" s="270"/>
      <c r="M1324" s="271" t="s">
        <v>1588</v>
      </c>
      <c r="O1324" s="260"/>
    </row>
    <row r="1325" spans="1:80" x14ac:dyDescent="0.2">
      <c r="A1325" s="269"/>
      <c r="B1325" s="272"/>
      <c r="C1325" s="332" t="s">
        <v>1589</v>
      </c>
      <c r="D1325" s="333"/>
      <c r="E1325" s="273">
        <v>22.8</v>
      </c>
      <c r="F1325" s="274"/>
      <c r="G1325" s="275"/>
      <c r="H1325" s="276"/>
      <c r="I1325" s="270"/>
      <c r="J1325" s="277"/>
      <c r="K1325" s="270"/>
      <c r="M1325" s="271" t="s">
        <v>1589</v>
      </c>
      <c r="O1325" s="260"/>
    </row>
    <row r="1326" spans="1:80" x14ac:dyDescent="0.2">
      <c r="A1326" s="261">
        <v>336</v>
      </c>
      <c r="B1326" s="262" t="s">
        <v>1590</v>
      </c>
      <c r="C1326" s="263" t="s">
        <v>1591</v>
      </c>
      <c r="D1326" s="264" t="s">
        <v>200</v>
      </c>
      <c r="E1326" s="265">
        <v>18.623999999999999</v>
      </c>
      <c r="F1326" s="265">
        <v>271</v>
      </c>
      <c r="G1326" s="266">
        <f>E1326*F1326</f>
        <v>5047.1039999999994</v>
      </c>
      <c r="H1326" s="267">
        <v>0</v>
      </c>
      <c r="I1326" s="268">
        <f>E1326*H1326</f>
        <v>0</v>
      </c>
      <c r="J1326" s="267">
        <v>-5.4239999999999997E-2</v>
      </c>
      <c r="K1326" s="268">
        <f>E1326*J1326</f>
        <v>-1.0101657599999998</v>
      </c>
      <c r="O1326" s="260">
        <v>2</v>
      </c>
      <c r="AA1326" s="233">
        <v>2</v>
      </c>
      <c r="AB1326" s="233">
        <v>7</v>
      </c>
      <c r="AC1326" s="233">
        <v>7</v>
      </c>
      <c r="AZ1326" s="233">
        <v>2</v>
      </c>
      <c r="BA1326" s="233">
        <f>IF(AZ1326=1,G1326,0)</f>
        <v>0</v>
      </c>
      <c r="BB1326" s="233">
        <f>IF(AZ1326=2,G1326,0)</f>
        <v>5047.1039999999994</v>
      </c>
      <c r="BC1326" s="233">
        <f>IF(AZ1326=3,G1326,0)</f>
        <v>0</v>
      </c>
      <c r="BD1326" s="233">
        <f>IF(AZ1326=4,G1326,0)</f>
        <v>0</v>
      </c>
      <c r="BE1326" s="233">
        <f>IF(AZ1326=5,G1326,0)</f>
        <v>0</v>
      </c>
      <c r="CA1326" s="260">
        <v>2</v>
      </c>
      <c r="CB1326" s="260">
        <v>7</v>
      </c>
    </row>
    <row r="1327" spans="1:80" ht="22.5" x14ac:dyDescent="0.2">
      <c r="A1327" s="269"/>
      <c r="B1327" s="272"/>
      <c r="C1327" s="332" t="s">
        <v>1592</v>
      </c>
      <c r="D1327" s="333"/>
      <c r="E1327" s="273">
        <v>0</v>
      </c>
      <c r="F1327" s="274"/>
      <c r="G1327" s="275"/>
      <c r="H1327" s="276"/>
      <c r="I1327" s="270"/>
      <c r="J1327" s="277"/>
      <c r="K1327" s="270"/>
      <c r="M1327" s="271" t="s">
        <v>1592</v>
      </c>
      <c r="O1327" s="260"/>
    </row>
    <row r="1328" spans="1:80" x14ac:dyDescent="0.2">
      <c r="A1328" s="269"/>
      <c r="B1328" s="272"/>
      <c r="C1328" s="332" t="s">
        <v>1593</v>
      </c>
      <c r="D1328" s="333"/>
      <c r="E1328" s="273">
        <v>18.623999999999999</v>
      </c>
      <c r="F1328" s="274"/>
      <c r="G1328" s="275"/>
      <c r="H1328" s="276"/>
      <c r="I1328" s="270"/>
      <c r="J1328" s="277"/>
      <c r="K1328" s="270"/>
      <c r="M1328" s="271" t="s">
        <v>1593</v>
      </c>
      <c r="O1328" s="260"/>
    </row>
    <row r="1329" spans="1:80" x14ac:dyDescent="0.2">
      <c r="A1329" s="261">
        <v>337</v>
      </c>
      <c r="B1329" s="262" t="s">
        <v>1594</v>
      </c>
      <c r="C1329" s="263" t="s">
        <v>1595</v>
      </c>
      <c r="D1329" s="264" t="s">
        <v>155</v>
      </c>
      <c r="E1329" s="265">
        <v>2.64</v>
      </c>
      <c r="F1329" s="265">
        <v>6771</v>
      </c>
      <c r="G1329" s="266">
        <f>E1329*F1329</f>
        <v>17875.440000000002</v>
      </c>
      <c r="H1329" s="267">
        <v>0.55000000000000004</v>
      </c>
      <c r="I1329" s="268">
        <f>E1329*H1329</f>
        <v>1.4520000000000002</v>
      </c>
      <c r="J1329" s="267"/>
      <c r="K1329" s="268">
        <f>E1329*J1329</f>
        <v>0</v>
      </c>
      <c r="O1329" s="260">
        <v>2</v>
      </c>
      <c r="AA1329" s="233">
        <v>3</v>
      </c>
      <c r="AB1329" s="233">
        <v>7</v>
      </c>
      <c r="AC1329" s="233">
        <v>60596001</v>
      </c>
      <c r="AZ1329" s="233">
        <v>2</v>
      </c>
      <c r="BA1329" s="233">
        <f>IF(AZ1329=1,G1329,0)</f>
        <v>0</v>
      </c>
      <c r="BB1329" s="233">
        <f>IF(AZ1329=2,G1329,0)</f>
        <v>17875.440000000002</v>
      </c>
      <c r="BC1329" s="233">
        <f>IF(AZ1329=3,G1329,0)</f>
        <v>0</v>
      </c>
      <c r="BD1329" s="233">
        <f>IF(AZ1329=4,G1329,0)</f>
        <v>0</v>
      </c>
      <c r="BE1329" s="233">
        <f>IF(AZ1329=5,G1329,0)</f>
        <v>0</v>
      </c>
      <c r="CA1329" s="260">
        <v>3</v>
      </c>
      <c r="CB1329" s="260">
        <v>7</v>
      </c>
    </row>
    <row r="1330" spans="1:80" x14ac:dyDescent="0.2">
      <c r="A1330" s="269"/>
      <c r="B1330" s="272"/>
      <c r="C1330" s="332" t="s">
        <v>1596</v>
      </c>
      <c r="D1330" s="333"/>
      <c r="E1330" s="273">
        <v>0</v>
      </c>
      <c r="F1330" s="274"/>
      <c r="G1330" s="275"/>
      <c r="H1330" s="276"/>
      <c r="I1330" s="270"/>
      <c r="J1330" s="277"/>
      <c r="K1330" s="270"/>
      <c r="M1330" s="271" t="s">
        <v>1596</v>
      </c>
      <c r="O1330" s="260"/>
    </row>
    <row r="1331" spans="1:80" x14ac:dyDescent="0.2">
      <c r="A1331" s="269"/>
      <c r="B1331" s="272"/>
      <c r="C1331" s="332" t="s">
        <v>1597</v>
      </c>
      <c r="D1331" s="333"/>
      <c r="E1331" s="273">
        <v>2.64</v>
      </c>
      <c r="F1331" s="274"/>
      <c r="G1331" s="275"/>
      <c r="H1331" s="276"/>
      <c r="I1331" s="270"/>
      <c r="J1331" s="277"/>
      <c r="K1331" s="270"/>
      <c r="M1331" s="271" t="s">
        <v>1597</v>
      </c>
      <c r="O1331" s="260"/>
    </row>
    <row r="1332" spans="1:80" x14ac:dyDescent="0.2">
      <c r="A1332" s="261">
        <v>338</v>
      </c>
      <c r="B1332" s="262" t="s">
        <v>1598</v>
      </c>
      <c r="C1332" s="263" t="s">
        <v>1599</v>
      </c>
      <c r="D1332" s="264" t="s">
        <v>155</v>
      </c>
      <c r="E1332" s="265">
        <v>28.17</v>
      </c>
      <c r="F1332" s="265">
        <v>6567</v>
      </c>
      <c r="G1332" s="266">
        <f>E1332*F1332</f>
        <v>184992.39</v>
      </c>
      <c r="H1332" s="267">
        <v>0.55000000000000004</v>
      </c>
      <c r="I1332" s="268">
        <f>E1332*H1332</f>
        <v>15.493500000000003</v>
      </c>
      <c r="J1332" s="267"/>
      <c r="K1332" s="268">
        <f>E1332*J1332</f>
        <v>0</v>
      </c>
      <c r="O1332" s="260">
        <v>2</v>
      </c>
      <c r="AA1332" s="233">
        <v>3</v>
      </c>
      <c r="AB1332" s="233">
        <v>7</v>
      </c>
      <c r="AC1332" s="233">
        <v>60596002</v>
      </c>
      <c r="AZ1332" s="233">
        <v>2</v>
      </c>
      <c r="BA1332" s="233">
        <f>IF(AZ1332=1,G1332,0)</f>
        <v>0</v>
      </c>
      <c r="BB1332" s="233">
        <f>IF(AZ1332=2,G1332,0)</f>
        <v>184992.39</v>
      </c>
      <c r="BC1332" s="233">
        <f>IF(AZ1332=3,G1332,0)</f>
        <v>0</v>
      </c>
      <c r="BD1332" s="233">
        <f>IF(AZ1332=4,G1332,0)</f>
        <v>0</v>
      </c>
      <c r="BE1332" s="233">
        <f>IF(AZ1332=5,G1332,0)</f>
        <v>0</v>
      </c>
      <c r="CA1332" s="260">
        <v>3</v>
      </c>
      <c r="CB1332" s="260">
        <v>7</v>
      </c>
    </row>
    <row r="1333" spans="1:80" x14ac:dyDescent="0.2">
      <c r="A1333" s="269"/>
      <c r="B1333" s="272"/>
      <c r="C1333" s="332" t="s">
        <v>1596</v>
      </c>
      <c r="D1333" s="333"/>
      <c r="E1333" s="273">
        <v>0</v>
      </c>
      <c r="F1333" s="274"/>
      <c r="G1333" s="275"/>
      <c r="H1333" s="276"/>
      <c r="I1333" s="270"/>
      <c r="J1333" s="277"/>
      <c r="K1333" s="270"/>
      <c r="M1333" s="271" t="s">
        <v>1596</v>
      </c>
      <c r="O1333" s="260"/>
    </row>
    <row r="1334" spans="1:80" ht="22.5" x14ac:dyDescent="0.2">
      <c r="A1334" s="269"/>
      <c r="B1334" s="272"/>
      <c r="C1334" s="332" t="s">
        <v>1600</v>
      </c>
      <c r="D1334" s="333"/>
      <c r="E1334" s="273">
        <v>12.33</v>
      </c>
      <c r="F1334" s="274"/>
      <c r="G1334" s="275"/>
      <c r="H1334" s="276"/>
      <c r="I1334" s="270"/>
      <c r="J1334" s="277"/>
      <c r="K1334" s="270"/>
      <c r="M1334" s="271" t="s">
        <v>1600</v>
      </c>
      <c r="O1334" s="260"/>
    </row>
    <row r="1335" spans="1:80" ht="22.5" x14ac:dyDescent="0.2">
      <c r="A1335" s="269"/>
      <c r="B1335" s="272"/>
      <c r="C1335" s="332" t="s">
        <v>1601</v>
      </c>
      <c r="D1335" s="333"/>
      <c r="E1335" s="273">
        <v>6.43</v>
      </c>
      <c r="F1335" s="274"/>
      <c r="G1335" s="275"/>
      <c r="H1335" s="276"/>
      <c r="I1335" s="270"/>
      <c r="J1335" s="277"/>
      <c r="K1335" s="270"/>
      <c r="M1335" s="271" t="s">
        <v>1601</v>
      </c>
      <c r="O1335" s="260"/>
    </row>
    <row r="1336" spans="1:80" ht="22.5" x14ac:dyDescent="0.2">
      <c r="A1336" s="269"/>
      <c r="B1336" s="272"/>
      <c r="C1336" s="332" t="s">
        <v>1602</v>
      </c>
      <c r="D1336" s="333"/>
      <c r="E1336" s="273">
        <v>7.56</v>
      </c>
      <c r="F1336" s="274"/>
      <c r="G1336" s="275"/>
      <c r="H1336" s="276"/>
      <c r="I1336" s="270"/>
      <c r="J1336" s="277"/>
      <c r="K1336" s="270"/>
      <c r="M1336" s="271" t="s">
        <v>1602</v>
      </c>
      <c r="O1336" s="260"/>
    </row>
    <row r="1337" spans="1:80" x14ac:dyDescent="0.2">
      <c r="A1337" s="269"/>
      <c r="B1337" s="272"/>
      <c r="C1337" s="332" t="s">
        <v>1603</v>
      </c>
      <c r="D1337" s="333"/>
      <c r="E1337" s="273">
        <v>1.85</v>
      </c>
      <c r="F1337" s="274"/>
      <c r="G1337" s="275"/>
      <c r="H1337" s="276"/>
      <c r="I1337" s="270"/>
      <c r="J1337" s="277"/>
      <c r="K1337" s="270"/>
      <c r="M1337" s="271" t="s">
        <v>1603</v>
      </c>
      <c r="O1337" s="260"/>
    </row>
    <row r="1338" spans="1:80" x14ac:dyDescent="0.2">
      <c r="A1338" s="261">
        <v>339</v>
      </c>
      <c r="B1338" s="262" t="s">
        <v>1604</v>
      </c>
      <c r="C1338" s="263" t="s">
        <v>1605</v>
      </c>
      <c r="D1338" s="264" t="s">
        <v>155</v>
      </c>
      <c r="E1338" s="265">
        <v>12.24</v>
      </c>
      <c r="F1338" s="265">
        <v>6028</v>
      </c>
      <c r="G1338" s="266">
        <f>E1338*F1338</f>
        <v>73782.720000000001</v>
      </c>
      <c r="H1338" s="267">
        <v>0.55000000000000004</v>
      </c>
      <c r="I1338" s="268">
        <f>E1338*H1338</f>
        <v>6.7320000000000011</v>
      </c>
      <c r="J1338" s="267"/>
      <c r="K1338" s="268">
        <f>E1338*J1338</f>
        <v>0</v>
      </c>
      <c r="O1338" s="260">
        <v>2</v>
      </c>
      <c r="AA1338" s="233">
        <v>3</v>
      </c>
      <c r="AB1338" s="233">
        <v>7</v>
      </c>
      <c r="AC1338" s="233">
        <v>60596012</v>
      </c>
      <c r="AZ1338" s="233">
        <v>2</v>
      </c>
      <c r="BA1338" s="233">
        <f>IF(AZ1338=1,G1338,0)</f>
        <v>0</v>
      </c>
      <c r="BB1338" s="233">
        <f>IF(AZ1338=2,G1338,0)</f>
        <v>73782.720000000001</v>
      </c>
      <c r="BC1338" s="233">
        <f>IF(AZ1338=3,G1338,0)</f>
        <v>0</v>
      </c>
      <c r="BD1338" s="233">
        <f>IF(AZ1338=4,G1338,0)</f>
        <v>0</v>
      </c>
      <c r="BE1338" s="233">
        <f>IF(AZ1338=5,G1338,0)</f>
        <v>0</v>
      </c>
      <c r="CA1338" s="260">
        <v>3</v>
      </c>
      <c r="CB1338" s="260">
        <v>7</v>
      </c>
    </row>
    <row r="1339" spans="1:80" x14ac:dyDescent="0.2">
      <c r="A1339" s="269"/>
      <c r="B1339" s="272"/>
      <c r="C1339" s="332" t="s">
        <v>1596</v>
      </c>
      <c r="D1339" s="333"/>
      <c r="E1339" s="273">
        <v>0</v>
      </c>
      <c r="F1339" s="274"/>
      <c r="G1339" s="275"/>
      <c r="H1339" s="276"/>
      <c r="I1339" s="270"/>
      <c r="J1339" s="277"/>
      <c r="K1339" s="270"/>
      <c r="M1339" s="271" t="s">
        <v>1596</v>
      </c>
      <c r="O1339" s="260"/>
    </row>
    <row r="1340" spans="1:80" x14ac:dyDescent="0.2">
      <c r="A1340" s="269"/>
      <c r="B1340" s="272"/>
      <c r="C1340" s="332" t="s">
        <v>1606</v>
      </c>
      <c r="D1340" s="333"/>
      <c r="E1340" s="273">
        <v>11.6</v>
      </c>
      <c r="F1340" s="274"/>
      <c r="G1340" s="275"/>
      <c r="H1340" s="276"/>
      <c r="I1340" s="270"/>
      <c r="J1340" s="277"/>
      <c r="K1340" s="270"/>
      <c r="M1340" s="271" t="s">
        <v>1606</v>
      </c>
      <c r="O1340" s="260"/>
    </row>
    <row r="1341" spans="1:80" x14ac:dyDescent="0.2">
      <c r="A1341" s="269"/>
      <c r="B1341" s="272"/>
      <c r="C1341" s="332" t="s">
        <v>1607</v>
      </c>
      <c r="D1341" s="333"/>
      <c r="E1341" s="273">
        <v>0</v>
      </c>
      <c r="F1341" s="274"/>
      <c r="G1341" s="275"/>
      <c r="H1341" s="276"/>
      <c r="I1341" s="270"/>
      <c r="J1341" s="277"/>
      <c r="K1341" s="270"/>
      <c r="M1341" s="271" t="s">
        <v>1607</v>
      </c>
      <c r="O1341" s="260"/>
    </row>
    <row r="1342" spans="1:80" x14ac:dyDescent="0.2">
      <c r="A1342" s="269"/>
      <c r="B1342" s="272"/>
      <c r="C1342" s="332" t="s">
        <v>1608</v>
      </c>
      <c r="D1342" s="333"/>
      <c r="E1342" s="273">
        <v>0.64</v>
      </c>
      <c r="F1342" s="274"/>
      <c r="G1342" s="275"/>
      <c r="H1342" s="276"/>
      <c r="I1342" s="270"/>
      <c r="J1342" s="277"/>
      <c r="K1342" s="270"/>
      <c r="M1342" s="271" t="s">
        <v>1608</v>
      </c>
      <c r="O1342" s="260"/>
    </row>
    <row r="1343" spans="1:80" x14ac:dyDescent="0.2">
      <c r="A1343" s="261">
        <v>340</v>
      </c>
      <c r="B1343" s="262" t="s">
        <v>1609</v>
      </c>
      <c r="C1343" s="263" t="s">
        <v>1610</v>
      </c>
      <c r="D1343" s="264" t="s">
        <v>12</v>
      </c>
      <c r="E1343" s="265">
        <v>12546.34</v>
      </c>
      <c r="F1343" s="265">
        <v>6</v>
      </c>
      <c r="G1343" s="266">
        <f>E1343*F1343</f>
        <v>75278.040000000008</v>
      </c>
      <c r="H1343" s="267">
        <v>0</v>
      </c>
      <c r="I1343" s="268">
        <f>E1343*H1343</f>
        <v>0</v>
      </c>
      <c r="J1343" s="267"/>
      <c r="K1343" s="268">
        <f>E1343*J1343</f>
        <v>0</v>
      </c>
      <c r="O1343" s="260">
        <v>2</v>
      </c>
      <c r="AA1343" s="233">
        <v>7</v>
      </c>
      <c r="AB1343" s="233">
        <v>1002</v>
      </c>
      <c r="AC1343" s="233">
        <v>5</v>
      </c>
      <c r="AZ1343" s="233">
        <v>2</v>
      </c>
      <c r="BA1343" s="233">
        <f>IF(AZ1343=1,G1343,0)</f>
        <v>0</v>
      </c>
      <c r="BB1343" s="233">
        <f>IF(AZ1343=2,G1343,0)</f>
        <v>75278.040000000008</v>
      </c>
      <c r="BC1343" s="233">
        <f>IF(AZ1343=3,G1343,0)</f>
        <v>0</v>
      </c>
      <c r="BD1343" s="233">
        <f>IF(AZ1343=4,G1343,0)</f>
        <v>0</v>
      </c>
      <c r="BE1343" s="233">
        <f>IF(AZ1343=5,G1343,0)</f>
        <v>0</v>
      </c>
      <c r="CA1343" s="260">
        <v>7</v>
      </c>
      <c r="CB1343" s="260">
        <v>1002</v>
      </c>
    </row>
    <row r="1344" spans="1:80" x14ac:dyDescent="0.2">
      <c r="A1344" s="278"/>
      <c r="B1344" s="279" t="s">
        <v>100</v>
      </c>
      <c r="C1344" s="280" t="s">
        <v>1487</v>
      </c>
      <c r="D1344" s="281"/>
      <c r="E1344" s="282"/>
      <c r="F1344" s="283"/>
      <c r="G1344" s="284">
        <f>SUM(G1241:G1343)</f>
        <v>1334959.8019999999</v>
      </c>
      <c r="H1344" s="285"/>
      <c r="I1344" s="286">
        <f>SUM(I1241:I1343)</f>
        <v>31.511502900000004</v>
      </c>
      <c r="J1344" s="285"/>
      <c r="K1344" s="286">
        <f>SUM(K1241:K1343)</f>
        <v>-75.609462760000014</v>
      </c>
      <c r="O1344" s="260">
        <v>4</v>
      </c>
      <c r="BA1344" s="287">
        <f>SUM(BA1241:BA1343)</f>
        <v>0</v>
      </c>
      <c r="BB1344" s="287">
        <f>SUM(BB1241:BB1343)</f>
        <v>1334959.8019999999</v>
      </c>
      <c r="BC1344" s="287">
        <f>SUM(BC1241:BC1343)</f>
        <v>0</v>
      </c>
      <c r="BD1344" s="287">
        <f>SUM(BD1241:BD1343)</f>
        <v>0</v>
      </c>
      <c r="BE1344" s="287">
        <f>SUM(BE1241:BE1343)</f>
        <v>0</v>
      </c>
    </row>
    <row r="1345" spans="1:80" x14ac:dyDescent="0.2">
      <c r="A1345" s="250" t="s">
        <v>97</v>
      </c>
      <c r="B1345" s="251" t="s">
        <v>1611</v>
      </c>
      <c r="C1345" s="252" t="s">
        <v>1612</v>
      </c>
      <c r="D1345" s="253"/>
      <c r="E1345" s="254"/>
      <c r="F1345" s="254"/>
      <c r="G1345" s="255"/>
      <c r="H1345" s="256"/>
      <c r="I1345" s="257"/>
      <c r="J1345" s="258"/>
      <c r="K1345" s="259"/>
      <c r="O1345" s="260">
        <v>1</v>
      </c>
    </row>
    <row r="1346" spans="1:80" x14ac:dyDescent="0.2">
      <c r="A1346" s="261">
        <v>341</v>
      </c>
      <c r="B1346" s="262" t="s">
        <v>1614</v>
      </c>
      <c r="C1346" s="263" t="s">
        <v>1615</v>
      </c>
      <c r="D1346" s="264" t="s">
        <v>200</v>
      </c>
      <c r="E1346" s="265">
        <v>57.935000000000002</v>
      </c>
      <c r="F1346" s="265">
        <v>1761</v>
      </c>
      <c r="G1346" s="266">
        <f>E1346*F1346</f>
        <v>102023.535</v>
      </c>
      <c r="H1346" s="267">
        <v>1.8329999999999999E-2</v>
      </c>
      <c r="I1346" s="268">
        <f>E1346*H1346</f>
        <v>1.0619485499999999</v>
      </c>
      <c r="J1346" s="267">
        <v>0</v>
      </c>
      <c r="K1346" s="268">
        <f>E1346*J1346</f>
        <v>0</v>
      </c>
      <c r="O1346" s="260">
        <v>2</v>
      </c>
      <c r="AA1346" s="233">
        <v>1</v>
      </c>
      <c r="AB1346" s="233">
        <v>7</v>
      </c>
      <c r="AC1346" s="233">
        <v>7</v>
      </c>
      <c r="AZ1346" s="233">
        <v>2</v>
      </c>
      <c r="BA1346" s="233">
        <f>IF(AZ1346=1,G1346,0)</f>
        <v>0</v>
      </c>
      <c r="BB1346" s="233">
        <f>IF(AZ1346=2,G1346,0)</f>
        <v>102023.535</v>
      </c>
      <c r="BC1346" s="233">
        <f>IF(AZ1346=3,G1346,0)</f>
        <v>0</v>
      </c>
      <c r="BD1346" s="233">
        <f>IF(AZ1346=4,G1346,0)</f>
        <v>0</v>
      </c>
      <c r="BE1346" s="233">
        <f>IF(AZ1346=5,G1346,0)</f>
        <v>0</v>
      </c>
      <c r="CA1346" s="260">
        <v>1</v>
      </c>
      <c r="CB1346" s="260">
        <v>7</v>
      </c>
    </row>
    <row r="1347" spans="1:80" ht="22.5" x14ac:dyDescent="0.2">
      <c r="A1347" s="269"/>
      <c r="B1347" s="272"/>
      <c r="C1347" s="332" t="s">
        <v>1616</v>
      </c>
      <c r="D1347" s="333"/>
      <c r="E1347" s="273">
        <v>0</v>
      </c>
      <c r="F1347" s="274"/>
      <c r="G1347" s="275"/>
      <c r="H1347" s="276"/>
      <c r="I1347" s="270"/>
      <c r="J1347" s="277"/>
      <c r="K1347" s="270"/>
      <c r="M1347" s="271" t="s">
        <v>1616</v>
      </c>
      <c r="O1347" s="260"/>
    </row>
    <row r="1348" spans="1:80" x14ac:dyDescent="0.2">
      <c r="A1348" s="269"/>
      <c r="B1348" s="272"/>
      <c r="C1348" s="332" t="s">
        <v>1556</v>
      </c>
      <c r="D1348" s="333"/>
      <c r="E1348" s="273">
        <v>54.505000000000003</v>
      </c>
      <c r="F1348" s="274"/>
      <c r="G1348" s="275"/>
      <c r="H1348" s="276"/>
      <c r="I1348" s="270"/>
      <c r="J1348" s="277"/>
      <c r="K1348" s="270"/>
      <c r="M1348" s="271" t="s">
        <v>1556</v>
      </c>
      <c r="O1348" s="260"/>
    </row>
    <row r="1349" spans="1:80" x14ac:dyDescent="0.2">
      <c r="A1349" s="269"/>
      <c r="B1349" s="272"/>
      <c r="C1349" s="332" t="s">
        <v>1617</v>
      </c>
      <c r="D1349" s="333"/>
      <c r="E1349" s="273">
        <v>3.43</v>
      </c>
      <c r="F1349" s="274"/>
      <c r="G1349" s="275"/>
      <c r="H1349" s="276"/>
      <c r="I1349" s="270"/>
      <c r="J1349" s="277"/>
      <c r="K1349" s="270"/>
      <c r="M1349" s="271" t="s">
        <v>1617</v>
      </c>
      <c r="O1349" s="260"/>
    </row>
    <row r="1350" spans="1:80" x14ac:dyDescent="0.2">
      <c r="A1350" s="261">
        <v>342</v>
      </c>
      <c r="B1350" s="262" t="s">
        <v>1618</v>
      </c>
      <c r="C1350" s="263" t="s">
        <v>1619</v>
      </c>
      <c r="D1350" s="264" t="s">
        <v>379</v>
      </c>
      <c r="E1350" s="265">
        <v>81.599999999999994</v>
      </c>
      <c r="F1350" s="265">
        <v>587</v>
      </c>
      <c r="G1350" s="266">
        <f>E1350*F1350</f>
        <v>47899.199999999997</v>
      </c>
      <c r="H1350" s="267">
        <v>1.8699999999999999E-3</v>
      </c>
      <c r="I1350" s="268">
        <f>E1350*H1350</f>
        <v>0.15259199999999998</v>
      </c>
      <c r="J1350" s="267">
        <v>0</v>
      </c>
      <c r="K1350" s="268">
        <f>E1350*J1350</f>
        <v>0</v>
      </c>
      <c r="O1350" s="260">
        <v>2</v>
      </c>
      <c r="AA1350" s="233">
        <v>1</v>
      </c>
      <c r="AB1350" s="233">
        <v>7</v>
      </c>
      <c r="AC1350" s="233">
        <v>7</v>
      </c>
      <c r="AZ1350" s="233">
        <v>2</v>
      </c>
      <c r="BA1350" s="233">
        <f>IF(AZ1350=1,G1350,0)</f>
        <v>0</v>
      </c>
      <c r="BB1350" s="233">
        <f>IF(AZ1350=2,G1350,0)</f>
        <v>47899.199999999997</v>
      </c>
      <c r="BC1350" s="233">
        <f>IF(AZ1350=3,G1350,0)</f>
        <v>0</v>
      </c>
      <c r="BD1350" s="233">
        <f>IF(AZ1350=4,G1350,0)</f>
        <v>0</v>
      </c>
      <c r="BE1350" s="233">
        <f>IF(AZ1350=5,G1350,0)</f>
        <v>0</v>
      </c>
      <c r="CA1350" s="260">
        <v>1</v>
      </c>
      <c r="CB1350" s="260">
        <v>7</v>
      </c>
    </row>
    <row r="1351" spans="1:80" x14ac:dyDescent="0.2">
      <c r="A1351" s="269"/>
      <c r="B1351" s="272"/>
      <c r="C1351" s="332" t="s">
        <v>1620</v>
      </c>
      <c r="D1351" s="333"/>
      <c r="E1351" s="273">
        <v>0</v>
      </c>
      <c r="F1351" s="274"/>
      <c r="G1351" s="275"/>
      <c r="H1351" s="276"/>
      <c r="I1351" s="270"/>
      <c r="J1351" s="277"/>
      <c r="K1351" s="270"/>
      <c r="M1351" s="271" t="s">
        <v>1620</v>
      </c>
      <c r="O1351" s="260"/>
    </row>
    <row r="1352" spans="1:80" x14ac:dyDescent="0.2">
      <c r="A1352" s="269"/>
      <c r="B1352" s="272"/>
      <c r="C1352" s="332" t="s">
        <v>1621</v>
      </c>
      <c r="D1352" s="333"/>
      <c r="E1352" s="273">
        <v>81.599999999999994</v>
      </c>
      <c r="F1352" s="274"/>
      <c r="G1352" s="275"/>
      <c r="H1352" s="276"/>
      <c r="I1352" s="270"/>
      <c r="J1352" s="277"/>
      <c r="K1352" s="270"/>
      <c r="M1352" s="271" t="s">
        <v>1621</v>
      </c>
      <c r="O1352" s="260"/>
    </row>
    <row r="1353" spans="1:80" x14ac:dyDescent="0.2">
      <c r="A1353" s="261">
        <v>343</v>
      </c>
      <c r="B1353" s="262" t="s">
        <v>1622</v>
      </c>
      <c r="C1353" s="263" t="s">
        <v>1623</v>
      </c>
      <c r="D1353" s="264" t="s">
        <v>379</v>
      </c>
      <c r="E1353" s="265">
        <v>18</v>
      </c>
      <c r="F1353" s="265">
        <v>653</v>
      </c>
      <c r="G1353" s="266">
        <f>E1353*F1353</f>
        <v>11754</v>
      </c>
      <c r="H1353" s="267">
        <v>2.2399999999999998E-3</v>
      </c>
      <c r="I1353" s="268">
        <f>E1353*H1353</f>
        <v>4.0319999999999995E-2</v>
      </c>
      <c r="J1353" s="267">
        <v>0</v>
      </c>
      <c r="K1353" s="268">
        <f>E1353*J1353</f>
        <v>0</v>
      </c>
      <c r="O1353" s="260">
        <v>2</v>
      </c>
      <c r="AA1353" s="233">
        <v>1</v>
      </c>
      <c r="AB1353" s="233">
        <v>7</v>
      </c>
      <c r="AC1353" s="233">
        <v>7</v>
      </c>
      <c r="AZ1353" s="233">
        <v>2</v>
      </c>
      <c r="BA1353" s="233">
        <f>IF(AZ1353=1,G1353,0)</f>
        <v>0</v>
      </c>
      <c r="BB1353" s="233">
        <f>IF(AZ1353=2,G1353,0)</f>
        <v>11754</v>
      </c>
      <c r="BC1353" s="233">
        <f>IF(AZ1353=3,G1353,0)</f>
        <v>0</v>
      </c>
      <c r="BD1353" s="233">
        <f>IF(AZ1353=4,G1353,0)</f>
        <v>0</v>
      </c>
      <c r="BE1353" s="233">
        <f>IF(AZ1353=5,G1353,0)</f>
        <v>0</v>
      </c>
      <c r="CA1353" s="260">
        <v>1</v>
      </c>
      <c r="CB1353" s="260">
        <v>7</v>
      </c>
    </row>
    <row r="1354" spans="1:80" x14ac:dyDescent="0.2">
      <c r="A1354" s="269"/>
      <c r="B1354" s="272"/>
      <c r="C1354" s="332" t="s">
        <v>1620</v>
      </c>
      <c r="D1354" s="333"/>
      <c r="E1354" s="273">
        <v>0</v>
      </c>
      <c r="F1354" s="274"/>
      <c r="G1354" s="275"/>
      <c r="H1354" s="276"/>
      <c r="I1354" s="270"/>
      <c r="J1354" s="277"/>
      <c r="K1354" s="270"/>
      <c r="M1354" s="271" t="s">
        <v>1620</v>
      </c>
      <c r="O1354" s="260"/>
    </row>
    <row r="1355" spans="1:80" x14ac:dyDescent="0.2">
      <c r="A1355" s="269"/>
      <c r="B1355" s="272"/>
      <c r="C1355" s="332" t="s">
        <v>1624</v>
      </c>
      <c r="D1355" s="333"/>
      <c r="E1355" s="273">
        <v>18</v>
      </c>
      <c r="F1355" s="274"/>
      <c r="G1355" s="275"/>
      <c r="H1355" s="276"/>
      <c r="I1355" s="270"/>
      <c r="J1355" s="277"/>
      <c r="K1355" s="270"/>
      <c r="M1355" s="271" t="s">
        <v>1624</v>
      </c>
      <c r="O1355" s="260"/>
    </row>
    <row r="1356" spans="1:80" x14ac:dyDescent="0.2">
      <c r="A1356" s="261">
        <v>344</v>
      </c>
      <c r="B1356" s="262" t="s">
        <v>1625</v>
      </c>
      <c r="C1356" s="263" t="s">
        <v>1626</v>
      </c>
      <c r="D1356" s="264" t="s">
        <v>200</v>
      </c>
      <c r="E1356" s="265">
        <v>1.48</v>
      </c>
      <c r="F1356" s="265">
        <v>2723</v>
      </c>
      <c r="G1356" s="266">
        <f>E1356*F1356</f>
        <v>4030.04</v>
      </c>
      <c r="H1356" s="267">
        <v>9.0200000000000002E-3</v>
      </c>
      <c r="I1356" s="268">
        <f>E1356*H1356</f>
        <v>1.33496E-2</v>
      </c>
      <c r="J1356" s="267">
        <v>0</v>
      </c>
      <c r="K1356" s="268">
        <f>E1356*J1356</f>
        <v>0</v>
      </c>
      <c r="O1356" s="260">
        <v>2</v>
      </c>
      <c r="AA1356" s="233">
        <v>1</v>
      </c>
      <c r="AB1356" s="233">
        <v>7</v>
      </c>
      <c r="AC1356" s="233">
        <v>7</v>
      </c>
      <c r="AZ1356" s="233">
        <v>2</v>
      </c>
      <c r="BA1356" s="233">
        <f>IF(AZ1356=1,G1356,0)</f>
        <v>0</v>
      </c>
      <c r="BB1356" s="233">
        <f>IF(AZ1356=2,G1356,0)</f>
        <v>4030.04</v>
      </c>
      <c r="BC1356" s="233">
        <f>IF(AZ1356=3,G1356,0)</f>
        <v>0</v>
      </c>
      <c r="BD1356" s="233">
        <f>IF(AZ1356=4,G1356,0)</f>
        <v>0</v>
      </c>
      <c r="BE1356" s="233">
        <f>IF(AZ1356=5,G1356,0)</f>
        <v>0</v>
      </c>
      <c r="CA1356" s="260">
        <v>1</v>
      </c>
      <c r="CB1356" s="260">
        <v>7</v>
      </c>
    </row>
    <row r="1357" spans="1:80" x14ac:dyDescent="0.2">
      <c r="A1357" s="269"/>
      <c r="B1357" s="272"/>
      <c r="C1357" s="332" t="s">
        <v>1627</v>
      </c>
      <c r="D1357" s="333"/>
      <c r="E1357" s="273">
        <v>0</v>
      </c>
      <c r="F1357" s="274"/>
      <c r="G1357" s="275"/>
      <c r="H1357" s="276"/>
      <c r="I1357" s="270"/>
      <c r="J1357" s="277"/>
      <c r="K1357" s="270"/>
      <c r="M1357" s="271" t="s">
        <v>1627</v>
      </c>
      <c r="O1357" s="260"/>
    </row>
    <row r="1358" spans="1:80" x14ac:dyDescent="0.2">
      <c r="A1358" s="269"/>
      <c r="B1358" s="272"/>
      <c r="C1358" s="332" t="s">
        <v>1628</v>
      </c>
      <c r="D1358" s="333"/>
      <c r="E1358" s="273">
        <v>1.48</v>
      </c>
      <c r="F1358" s="274"/>
      <c r="G1358" s="275"/>
      <c r="H1358" s="276"/>
      <c r="I1358" s="270"/>
      <c r="J1358" s="277"/>
      <c r="K1358" s="270"/>
      <c r="M1358" s="271" t="s">
        <v>1628</v>
      </c>
      <c r="O1358" s="260"/>
    </row>
    <row r="1359" spans="1:80" ht="22.5" x14ac:dyDescent="0.2">
      <c r="A1359" s="261">
        <v>345</v>
      </c>
      <c r="B1359" s="262" t="s">
        <v>1629</v>
      </c>
      <c r="C1359" s="263" t="s">
        <v>1630</v>
      </c>
      <c r="D1359" s="264" t="s">
        <v>322</v>
      </c>
      <c r="E1359" s="265">
        <v>1</v>
      </c>
      <c r="F1359" s="265">
        <v>2750</v>
      </c>
      <c r="G1359" s="266">
        <f>E1359*F1359</f>
        <v>2750</v>
      </c>
      <c r="H1359" s="267">
        <v>4.9699999999999996E-3</v>
      </c>
      <c r="I1359" s="268">
        <f>E1359*H1359</f>
        <v>4.9699999999999996E-3</v>
      </c>
      <c r="J1359" s="267">
        <v>0</v>
      </c>
      <c r="K1359" s="268">
        <f>E1359*J1359</f>
        <v>0</v>
      </c>
      <c r="O1359" s="260">
        <v>2</v>
      </c>
      <c r="AA1359" s="233">
        <v>1</v>
      </c>
      <c r="AB1359" s="233">
        <v>0</v>
      </c>
      <c r="AC1359" s="233">
        <v>0</v>
      </c>
      <c r="AZ1359" s="233">
        <v>2</v>
      </c>
      <c r="BA1359" s="233">
        <f>IF(AZ1359=1,G1359,0)</f>
        <v>0</v>
      </c>
      <c r="BB1359" s="233">
        <f>IF(AZ1359=2,G1359,0)</f>
        <v>2750</v>
      </c>
      <c r="BC1359" s="233">
        <f>IF(AZ1359=3,G1359,0)</f>
        <v>0</v>
      </c>
      <c r="BD1359" s="233">
        <f>IF(AZ1359=4,G1359,0)</f>
        <v>0</v>
      </c>
      <c r="BE1359" s="233">
        <f>IF(AZ1359=5,G1359,0)</f>
        <v>0</v>
      </c>
      <c r="CA1359" s="260">
        <v>1</v>
      </c>
      <c r="CB1359" s="260">
        <v>0</v>
      </c>
    </row>
    <row r="1360" spans="1:80" x14ac:dyDescent="0.2">
      <c r="A1360" s="269"/>
      <c r="B1360" s="272"/>
      <c r="C1360" s="332" t="s">
        <v>1631</v>
      </c>
      <c r="D1360" s="333"/>
      <c r="E1360" s="273">
        <v>0</v>
      </c>
      <c r="F1360" s="274"/>
      <c r="G1360" s="275"/>
      <c r="H1360" s="276"/>
      <c r="I1360" s="270"/>
      <c r="J1360" s="277"/>
      <c r="K1360" s="270"/>
      <c r="M1360" s="271" t="s">
        <v>1631</v>
      </c>
      <c r="O1360" s="260"/>
    </row>
    <row r="1361" spans="1:80" x14ac:dyDescent="0.2">
      <c r="A1361" s="269"/>
      <c r="B1361" s="272"/>
      <c r="C1361" s="332" t="s">
        <v>98</v>
      </c>
      <c r="D1361" s="333"/>
      <c r="E1361" s="273">
        <v>1</v>
      </c>
      <c r="F1361" s="274"/>
      <c r="G1361" s="275"/>
      <c r="H1361" s="276"/>
      <c r="I1361" s="270"/>
      <c r="J1361" s="277"/>
      <c r="K1361" s="270"/>
      <c r="M1361" s="271">
        <v>1</v>
      </c>
      <c r="O1361" s="260"/>
    </row>
    <row r="1362" spans="1:80" x14ac:dyDescent="0.2">
      <c r="A1362" s="261">
        <v>346</v>
      </c>
      <c r="B1362" s="262" t="s">
        <v>1632</v>
      </c>
      <c r="C1362" s="263" t="s">
        <v>1633</v>
      </c>
      <c r="D1362" s="264" t="s">
        <v>379</v>
      </c>
      <c r="E1362" s="265">
        <v>123.21</v>
      </c>
      <c r="F1362" s="265">
        <v>729</v>
      </c>
      <c r="G1362" s="266">
        <f>E1362*F1362</f>
        <v>89820.09</v>
      </c>
      <c r="H1362" s="267">
        <v>3.0000000000000001E-3</v>
      </c>
      <c r="I1362" s="268">
        <f>E1362*H1362</f>
        <v>0.36963000000000001</v>
      </c>
      <c r="J1362" s="267">
        <v>0</v>
      </c>
      <c r="K1362" s="268">
        <f>E1362*J1362</f>
        <v>0</v>
      </c>
      <c r="O1362" s="260">
        <v>2</v>
      </c>
      <c r="AA1362" s="233">
        <v>1</v>
      </c>
      <c r="AB1362" s="233">
        <v>7</v>
      </c>
      <c r="AC1362" s="233">
        <v>7</v>
      </c>
      <c r="AZ1362" s="233">
        <v>2</v>
      </c>
      <c r="BA1362" s="233">
        <f>IF(AZ1362=1,G1362,0)</f>
        <v>0</v>
      </c>
      <c r="BB1362" s="233">
        <f>IF(AZ1362=2,G1362,0)</f>
        <v>89820.09</v>
      </c>
      <c r="BC1362" s="233">
        <f>IF(AZ1362=3,G1362,0)</f>
        <v>0</v>
      </c>
      <c r="BD1362" s="233">
        <f>IF(AZ1362=4,G1362,0)</f>
        <v>0</v>
      </c>
      <c r="BE1362" s="233">
        <f>IF(AZ1362=5,G1362,0)</f>
        <v>0</v>
      </c>
      <c r="CA1362" s="260">
        <v>1</v>
      </c>
      <c r="CB1362" s="260">
        <v>7</v>
      </c>
    </row>
    <row r="1363" spans="1:80" x14ac:dyDescent="0.2">
      <c r="A1363" s="269"/>
      <c r="B1363" s="272"/>
      <c r="C1363" s="332" t="s">
        <v>1634</v>
      </c>
      <c r="D1363" s="333"/>
      <c r="E1363" s="273">
        <v>0</v>
      </c>
      <c r="F1363" s="274"/>
      <c r="G1363" s="275"/>
      <c r="H1363" s="276"/>
      <c r="I1363" s="270"/>
      <c r="J1363" s="277"/>
      <c r="K1363" s="270"/>
      <c r="M1363" s="271" t="s">
        <v>1634</v>
      </c>
      <c r="O1363" s="260"/>
    </row>
    <row r="1364" spans="1:80" x14ac:dyDescent="0.2">
      <c r="A1364" s="269"/>
      <c r="B1364" s="272"/>
      <c r="C1364" s="332" t="s">
        <v>1635</v>
      </c>
      <c r="D1364" s="333"/>
      <c r="E1364" s="273">
        <v>123.21</v>
      </c>
      <c r="F1364" s="274"/>
      <c r="G1364" s="275"/>
      <c r="H1364" s="276"/>
      <c r="I1364" s="270"/>
      <c r="J1364" s="277"/>
      <c r="K1364" s="270"/>
      <c r="M1364" s="271" t="s">
        <v>1635</v>
      </c>
      <c r="O1364" s="260"/>
    </row>
    <row r="1365" spans="1:80" x14ac:dyDescent="0.2">
      <c r="A1365" s="261">
        <v>347</v>
      </c>
      <c r="B1365" s="262" t="s">
        <v>1636</v>
      </c>
      <c r="C1365" s="263" t="s">
        <v>1637</v>
      </c>
      <c r="D1365" s="264" t="s">
        <v>322</v>
      </c>
      <c r="E1365" s="265">
        <v>9</v>
      </c>
      <c r="F1365" s="265">
        <v>1129</v>
      </c>
      <c r="G1365" s="266">
        <f>E1365*F1365</f>
        <v>10161</v>
      </c>
      <c r="H1365" s="267">
        <v>4.0600000000000002E-3</v>
      </c>
      <c r="I1365" s="268">
        <f>E1365*H1365</f>
        <v>3.6540000000000003E-2</v>
      </c>
      <c r="J1365" s="267">
        <v>0</v>
      </c>
      <c r="K1365" s="268">
        <f>E1365*J1365</f>
        <v>0</v>
      </c>
      <c r="O1365" s="260">
        <v>2</v>
      </c>
      <c r="AA1365" s="233">
        <v>1</v>
      </c>
      <c r="AB1365" s="233">
        <v>7</v>
      </c>
      <c r="AC1365" s="233">
        <v>7</v>
      </c>
      <c r="AZ1365" s="233">
        <v>2</v>
      </c>
      <c r="BA1365" s="233">
        <f>IF(AZ1365=1,G1365,0)</f>
        <v>0</v>
      </c>
      <c r="BB1365" s="233">
        <f>IF(AZ1365=2,G1365,0)</f>
        <v>10161</v>
      </c>
      <c r="BC1365" s="233">
        <f>IF(AZ1365=3,G1365,0)</f>
        <v>0</v>
      </c>
      <c r="BD1365" s="233">
        <f>IF(AZ1365=4,G1365,0)</f>
        <v>0</v>
      </c>
      <c r="BE1365" s="233">
        <f>IF(AZ1365=5,G1365,0)</f>
        <v>0</v>
      </c>
      <c r="CA1365" s="260">
        <v>1</v>
      </c>
      <c r="CB1365" s="260">
        <v>7</v>
      </c>
    </row>
    <row r="1366" spans="1:80" x14ac:dyDescent="0.2">
      <c r="A1366" s="261">
        <v>348</v>
      </c>
      <c r="B1366" s="262" t="s">
        <v>1638</v>
      </c>
      <c r="C1366" s="263" t="s">
        <v>1639</v>
      </c>
      <c r="D1366" s="264" t="s">
        <v>379</v>
      </c>
      <c r="E1366" s="265">
        <v>13.95</v>
      </c>
      <c r="F1366" s="265">
        <v>587</v>
      </c>
      <c r="G1366" s="266">
        <f>E1366*F1366</f>
        <v>8188.65</v>
      </c>
      <c r="H1366" s="267">
        <v>2.8800000000000002E-3</v>
      </c>
      <c r="I1366" s="268">
        <f>E1366*H1366</f>
        <v>4.0176000000000003E-2</v>
      </c>
      <c r="J1366" s="267">
        <v>0</v>
      </c>
      <c r="K1366" s="268">
        <f>E1366*J1366</f>
        <v>0</v>
      </c>
      <c r="O1366" s="260">
        <v>2</v>
      </c>
      <c r="AA1366" s="233">
        <v>1</v>
      </c>
      <c r="AB1366" s="233">
        <v>7</v>
      </c>
      <c r="AC1366" s="233">
        <v>7</v>
      </c>
      <c r="AZ1366" s="233">
        <v>2</v>
      </c>
      <c r="BA1366" s="233">
        <f>IF(AZ1366=1,G1366,0)</f>
        <v>0</v>
      </c>
      <c r="BB1366" s="233">
        <f>IF(AZ1366=2,G1366,0)</f>
        <v>8188.65</v>
      </c>
      <c r="BC1366" s="233">
        <f>IF(AZ1366=3,G1366,0)</f>
        <v>0</v>
      </c>
      <c r="BD1366" s="233">
        <f>IF(AZ1366=4,G1366,0)</f>
        <v>0</v>
      </c>
      <c r="BE1366" s="233">
        <f>IF(AZ1366=5,G1366,0)</f>
        <v>0</v>
      </c>
      <c r="CA1366" s="260">
        <v>1</v>
      </c>
      <c r="CB1366" s="260">
        <v>7</v>
      </c>
    </row>
    <row r="1367" spans="1:80" x14ac:dyDescent="0.2">
      <c r="A1367" s="269"/>
      <c r="B1367" s="272"/>
      <c r="C1367" s="332" t="s">
        <v>1640</v>
      </c>
      <c r="D1367" s="333"/>
      <c r="E1367" s="273">
        <v>0</v>
      </c>
      <c r="F1367" s="274"/>
      <c r="G1367" s="275"/>
      <c r="H1367" s="276"/>
      <c r="I1367" s="270"/>
      <c r="J1367" s="277"/>
      <c r="K1367" s="270"/>
      <c r="M1367" s="271" t="s">
        <v>1640</v>
      </c>
      <c r="O1367" s="260"/>
    </row>
    <row r="1368" spans="1:80" x14ac:dyDescent="0.2">
      <c r="A1368" s="269"/>
      <c r="B1368" s="272"/>
      <c r="C1368" s="332" t="s">
        <v>1641</v>
      </c>
      <c r="D1368" s="333"/>
      <c r="E1368" s="273">
        <v>13.95</v>
      </c>
      <c r="F1368" s="274"/>
      <c r="G1368" s="275"/>
      <c r="H1368" s="276"/>
      <c r="I1368" s="270"/>
      <c r="J1368" s="277"/>
      <c r="K1368" s="270"/>
      <c r="M1368" s="271" t="s">
        <v>1641</v>
      </c>
      <c r="O1368" s="260"/>
    </row>
    <row r="1369" spans="1:80" x14ac:dyDescent="0.2">
      <c r="A1369" s="261">
        <v>349</v>
      </c>
      <c r="B1369" s="262" t="s">
        <v>1642</v>
      </c>
      <c r="C1369" s="263" t="s">
        <v>1643</v>
      </c>
      <c r="D1369" s="264" t="s">
        <v>379</v>
      </c>
      <c r="E1369" s="265">
        <v>6.2</v>
      </c>
      <c r="F1369" s="265">
        <v>1019</v>
      </c>
      <c r="G1369" s="266">
        <f>E1369*F1369</f>
        <v>6317.8</v>
      </c>
      <c r="H1369" s="267">
        <v>4.0800000000000003E-3</v>
      </c>
      <c r="I1369" s="268">
        <f>E1369*H1369</f>
        <v>2.5296000000000003E-2</v>
      </c>
      <c r="J1369" s="267">
        <v>0</v>
      </c>
      <c r="K1369" s="268">
        <f>E1369*J1369</f>
        <v>0</v>
      </c>
      <c r="O1369" s="260">
        <v>2</v>
      </c>
      <c r="AA1369" s="233">
        <v>1</v>
      </c>
      <c r="AB1369" s="233">
        <v>7</v>
      </c>
      <c r="AC1369" s="233">
        <v>7</v>
      </c>
      <c r="AZ1369" s="233">
        <v>2</v>
      </c>
      <c r="BA1369" s="233">
        <f>IF(AZ1369=1,G1369,0)</f>
        <v>0</v>
      </c>
      <c r="BB1369" s="233">
        <f>IF(AZ1369=2,G1369,0)</f>
        <v>6317.8</v>
      </c>
      <c r="BC1369" s="233">
        <f>IF(AZ1369=3,G1369,0)</f>
        <v>0</v>
      </c>
      <c r="BD1369" s="233">
        <f>IF(AZ1369=4,G1369,0)</f>
        <v>0</v>
      </c>
      <c r="BE1369" s="233">
        <f>IF(AZ1369=5,G1369,0)</f>
        <v>0</v>
      </c>
      <c r="CA1369" s="260">
        <v>1</v>
      </c>
      <c r="CB1369" s="260">
        <v>7</v>
      </c>
    </row>
    <row r="1370" spans="1:80" x14ac:dyDescent="0.2">
      <c r="A1370" s="269"/>
      <c r="B1370" s="272"/>
      <c r="C1370" s="332" t="s">
        <v>1644</v>
      </c>
      <c r="D1370" s="333"/>
      <c r="E1370" s="273">
        <v>0</v>
      </c>
      <c r="F1370" s="274"/>
      <c r="G1370" s="275"/>
      <c r="H1370" s="276"/>
      <c r="I1370" s="270"/>
      <c r="J1370" s="277"/>
      <c r="K1370" s="270"/>
      <c r="M1370" s="271" t="s">
        <v>1644</v>
      </c>
      <c r="O1370" s="260"/>
    </row>
    <row r="1371" spans="1:80" x14ac:dyDescent="0.2">
      <c r="A1371" s="269"/>
      <c r="B1371" s="272"/>
      <c r="C1371" s="332" t="s">
        <v>1645</v>
      </c>
      <c r="D1371" s="333"/>
      <c r="E1371" s="273">
        <v>6.2</v>
      </c>
      <c r="F1371" s="274"/>
      <c r="G1371" s="275"/>
      <c r="H1371" s="276"/>
      <c r="I1371" s="270"/>
      <c r="J1371" s="277"/>
      <c r="K1371" s="270"/>
      <c r="M1371" s="271" t="s">
        <v>1645</v>
      </c>
      <c r="O1371" s="260"/>
    </row>
    <row r="1372" spans="1:80" x14ac:dyDescent="0.2">
      <c r="A1372" s="261">
        <v>350</v>
      </c>
      <c r="B1372" s="262" t="s">
        <v>1646</v>
      </c>
      <c r="C1372" s="263" t="s">
        <v>1647</v>
      </c>
      <c r="D1372" s="264" t="s">
        <v>379</v>
      </c>
      <c r="E1372" s="265">
        <v>129.61000000000001</v>
      </c>
      <c r="F1372" s="265">
        <v>512</v>
      </c>
      <c r="G1372" s="266">
        <f>E1372*F1372</f>
        <v>66360.320000000007</v>
      </c>
      <c r="H1372" s="267">
        <v>1.41E-3</v>
      </c>
      <c r="I1372" s="268">
        <f>E1372*H1372</f>
        <v>0.18275010000000003</v>
      </c>
      <c r="J1372" s="267">
        <v>0</v>
      </c>
      <c r="K1372" s="268">
        <f>E1372*J1372</f>
        <v>0</v>
      </c>
      <c r="O1372" s="260">
        <v>2</v>
      </c>
      <c r="AA1372" s="233">
        <v>1</v>
      </c>
      <c r="AB1372" s="233">
        <v>7</v>
      </c>
      <c r="AC1372" s="233">
        <v>7</v>
      </c>
      <c r="AZ1372" s="233">
        <v>2</v>
      </c>
      <c r="BA1372" s="233">
        <f>IF(AZ1372=1,G1372,0)</f>
        <v>0</v>
      </c>
      <c r="BB1372" s="233">
        <f>IF(AZ1372=2,G1372,0)</f>
        <v>66360.320000000007</v>
      </c>
      <c r="BC1372" s="233">
        <f>IF(AZ1372=3,G1372,0)</f>
        <v>0</v>
      </c>
      <c r="BD1372" s="233">
        <f>IF(AZ1372=4,G1372,0)</f>
        <v>0</v>
      </c>
      <c r="BE1372" s="233">
        <f>IF(AZ1372=5,G1372,0)</f>
        <v>0</v>
      </c>
      <c r="CA1372" s="260">
        <v>1</v>
      </c>
      <c r="CB1372" s="260">
        <v>7</v>
      </c>
    </row>
    <row r="1373" spans="1:80" x14ac:dyDescent="0.2">
      <c r="A1373" s="269"/>
      <c r="B1373" s="272"/>
      <c r="C1373" s="332" t="s">
        <v>1648</v>
      </c>
      <c r="D1373" s="333"/>
      <c r="E1373" s="273">
        <v>0</v>
      </c>
      <c r="F1373" s="274"/>
      <c r="G1373" s="275"/>
      <c r="H1373" s="276"/>
      <c r="I1373" s="270"/>
      <c r="J1373" s="277"/>
      <c r="K1373" s="270"/>
      <c r="M1373" s="271" t="s">
        <v>1648</v>
      </c>
      <c r="O1373" s="260"/>
    </row>
    <row r="1374" spans="1:80" x14ac:dyDescent="0.2">
      <c r="A1374" s="269"/>
      <c r="B1374" s="272"/>
      <c r="C1374" s="332" t="s">
        <v>1649</v>
      </c>
      <c r="D1374" s="333"/>
      <c r="E1374" s="273">
        <v>129.61000000000001</v>
      </c>
      <c r="F1374" s="274"/>
      <c r="G1374" s="275"/>
      <c r="H1374" s="276"/>
      <c r="I1374" s="270"/>
      <c r="J1374" s="277"/>
      <c r="K1374" s="270"/>
      <c r="M1374" s="271" t="s">
        <v>1649</v>
      </c>
      <c r="O1374" s="260"/>
    </row>
    <row r="1375" spans="1:80" ht="22.5" x14ac:dyDescent="0.2">
      <c r="A1375" s="261">
        <v>351</v>
      </c>
      <c r="B1375" s="262" t="s">
        <v>1650</v>
      </c>
      <c r="C1375" s="263" t="s">
        <v>1651</v>
      </c>
      <c r="D1375" s="264" t="s">
        <v>200</v>
      </c>
      <c r="E1375" s="265">
        <v>18.623999999999999</v>
      </c>
      <c r="F1375" s="265">
        <v>65</v>
      </c>
      <c r="G1375" s="266">
        <f>E1375*F1375</f>
        <v>1210.56</v>
      </c>
      <c r="H1375" s="267">
        <v>0</v>
      </c>
      <c r="I1375" s="268">
        <f>E1375*H1375</f>
        <v>0</v>
      </c>
      <c r="J1375" s="267">
        <v>-7.3200000000000001E-3</v>
      </c>
      <c r="K1375" s="268">
        <f>E1375*J1375</f>
        <v>-0.13632768000000001</v>
      </c>
      <c r="O1375" s="260">
        <v>2</v>
      </c>
      <c r="AA1375" s="233">
        <v>1</v>
      </c>
      <c r="AB1375" s="233">
        <v>7</v>
      </c>
      <c r="AC1375" s="233">
        <v>7</v>
      </c>
      <c r="AZ1375" s="233">
        <v>2</v>
      </c>
      <c r="BA1375" s="233">
        <f>IF(AZ1375=1,G1375,0)</f>
        <v>0</v>
      </c>
      <c r="BB1375" s="233">
        <f>IF(AZ1375=2,G1375,0)</f>
        <v>1210.56</v>
      </c>
      <c r="BC1375" s="233">
        <f>IF(AZ1375=3,G1375,0)</f>
        <v>0</v>
      </c>
      <c r="BD1375" s="233">
        <f>IF(AZ1375=4,G1375,0)</f>
        <v>0</v>
      </c>
      <c r="BE1375" s="233">
        <f>IF(AZ1375=5,G1375,0)</f>
        <v>0</v>
      </c>
      <c r="CA1375" s="260">
        <v>1</v>
      </c>
      <c r="CB1375" s="260">
        <v>7</v>
      </c>
    </row>
    <row r="1376" spans="1:80" x14ac:dyDescent="0.2">
      <c r="A1376" s="269"/>
      <c r="B1376" s="272"/>
      <c r="C1376" s="332" t="s">
        <v>1652</v>
      </c>
      <c r="D1376" s="333"/>
      <c r="E1376" s="273">
        <v>0</v>
      </c>
      <c r="F1376" s="274"/>
      <c r="G1376" s="275"/>
      <c r="H1376" s="276"/>
      <c r="I1376" s="270"/>
      <c r="J1376" s="277"/>
      <c r="K1376" s="270"/>
      <c r="M1376" s="271" t="s">
        <v>1652</v>
      </c>
      <c r="O1376" s="260"/>
    </row>
    <row r="1377" spans="1:80" x14ac:dyDescent="0.2">
      <c r="A1377" s="269"/>
      <c r="B1377" s="272"/>
      <c r="C1377" s="332" t="s">
        <v>1593</v>
      </c>
      <c r="D1377" s="333"/>
      <c r="E1377" s="273">
        <v>18.623999999999999</v>
      </c>
      <c r="F1377" s="274"/>
      <c r="G1377" s="275"/>
      <c r="H1377" s="276"/>
      <c r="I1377" s="270"/>
      <c r="J1377" s="277"/>
      <c r="K1377" s="270"/>
      <c r="M1377" s="271" t="s">
        <v>1593</v>
      </c>
      <c r="O1377" s="260"/>
    </row>
    <row r="1378" spans="1:80" x14ac:dyDescent="0.2">
      <c r="A1378" s="261">
        <v>352</v>
      </c>
      <c r="B1378" s="262" t="s">
        <v>1653</v>
      </c>
      <c r="C1378" s="263" t="s">
        <v>1654</v>
      </c>
      <c r="D1378" s="264" t="s">
        <v>200</v>
      </c>
      <c r="E1378" s="265">
        <v>3.54</v>
      </c>
      <c r="F1378" s="265">
        <v>87</v>
      </c>
      <c r="G1378" s="266">
        <f>E1378*F1378</f>
        <v>307.98</v>
      </c>
      <c r="H1378" s="267">
        <v>0</v>
      </c>
      <c r="I1378" s="268">
        <f>E1378*H1378</f>
        <v>0</v>
      </c>
      <c r="J1378" s="267">
        <v>-7.2100000000000003E-3</v>
      </c>
      <c r="K1378" s="268">
        <f>E1378*J1378</f>
        <v>-2.5523400000000002E-2</v>
      </c>
      <c r="O1378" s="260">
        <v>2</v>
      </c>
      <c r="AA1378" s="233">
        <v>1</v>
      </c>
      <c r="AB1378" s="233">
        <v>7</v>
      </c>
      <c r="AC1378" s="233">
        <v>7</v>
      </c>
      <c r="AZ1378" s="233">
        <v>2</v>
      </c>
      <c r="BA1378" s="233">
        <f>IF(AZ1378=1,G1378,0)</f>
        <v>0</v>
      </c>
      <c r="BB1378" s="233">
        <f>IF(AZ1378=2,G1378,0)</f>
        <v>307.98</v>
      </c>
      <c r="BC1378" s="233">
        <f>IF(AZ1378=3,G1378,0)</f>
        <v>0</v>
      </c>
      <c r="BD1378" s="233">
        <f>IF(AZ1378=4,G1378,0)</f>
        <v>0</v>
      </c>
      <c r="BE1378" s="233">
        <f>IF(AZ1378=5,G1378,0)</f>
        <v>0</v>
      </c>
      <c r="CA1378" s="260">
        <v>1</v>
      </c>
      <c r="CB1378" s="260">
        <v>7</v>
      </c>
    </row>
    <row r="1379" spans="1:80" x14ac:dyDescent="0.2">
      <c r="A1379" s="269"/>
      <c r="B1379" s="272"/>
      <c r="C1379" s="332" t="s">
        <v>1655</v>
      </c>
      <c r="D1379" s="333"/>
      <c r="E1379" s="273">
        <v>0</v>
      </c>
      <c r="F1379" s="274"/>
      <c r="G1379" s="275"/>
      <c r="H1379" s="276"/>
      <c r="I1379" s="270"/>
      <c r="J1379" s="277"/>
      <c r="K1379" s="270"/>
      <c r="M1379" s="271" t="s">
        <v>1655</v>
      </c>
      <c r="O1379" s="260"/>
    </row>
    <row r="1380" spans="1:80" x14ac:dyDescent="0.2">
      <c r="A1380" s="269"/>
      <c r="B1380" s="272"/>
      <c r="C1380" s="332" t="s">
        <v>1656</v>
      </c>
      <c r="D1380" s="333"/>
      <c r="E1380" s="273">
        <v>3.54</v>
      </c>
      <c r="F1380" s="274"/>
      <c r="G1380" s="275"/>
      <c r="H1380" s="276"/>
      <c r="I1380" s="270"/>
      <c r="J1380" s="277"/>
      <c r="K1380" s="270"/>
      <c r="M1380" s="271" t="s">
        <v>1656</v>
      </c>
      <c r="O1380" s="260"/>
    </row>
    <row r="1381" spans="1:80" x14ac:dyDescent="0.2">
      <c r="A1381" s="261">
        <v>353</v>
      </c>
      <c r="B1381" s="262" t="s">
        <v>1657</v>
      </c>
      <c r="C1381" s="263" t="s">
        <v>1658</v>
      </c>
      <c r="D1381" s="264" t="s">
        <v>379</v>
      </c>
      <c r="E1381" s="265">
        <v>12.02</v>
      </c>
      <c r="F1381" s="265">
        <v>29</v>
      </c>
      <c r="G1381" s="266">
        <f>E1381*F1381</f>
        <v>348.58</v>
      </c>
      <c r="H1381" s="267">
        <v>0</v>
      </c>
      <c r="I1381" s="268">
        <f>E1381*H1381</f>
        <v>0</v>
      </c>
      <c r="J1381" s="267">
        <v>-2.8600000000000001E-3</v>
      </c>
      <c r="K1381" s="268">
        <f>E1381*J1381</f>
        <v>-3.4377200000000004E-2</v>
      </c>
      <c r="O1381" s="260">
        <v>2</v>
      </c>
      <c r="AA1381" s="233">
        <v>1</v>
      </c>
      <c r="AB1381" s="233">
        <v>7</v>
      </c>
      <c r="AC1381" s="233">
        <v>7</v>
      </c>
      <c r="AZ1381" s="233">
        <v>2</v>
      </c>
      <c r="BA1381" s="233">
        <f>IF(AZ1381=1,G1381,0)</f>
        <v>0</v>
      </c>
      <c r="BB1381" s="233">
        <f>IF(AZ1381=2,G1381,0)</f>
        <v>348.58</v>
      </c>
      <c r="BC1381" s="233">
        <f>IF(AZ1381=3,G1381,0)</f>
        <v>0</v>
      </c>
      <c r="BD1381" s="233">
        <f>IF(AZ1381=4,G1381,0)</f>
        <v>0</v>
      </c>
      <c r="BE1381" s="233">
        <f>IF(AZ1381=5,G1381,0)</f>
        <v>0</v>
      </c>
      <c r="CA1381" s="260">
        <v>1</v>
      </c>
      <c r="CB1381" s="260">
        <v>7</v>
      </c>
    </row>
    <row r="1382" spans="1:80" x14ac:dyDescent="0.2">
      <c r="A1382" s="269"/>
      <c r="B1382" s="272"/>
      <c r="C1382" s="332" t="s">
        <v>1659</v>
      </c>
      <c r="D1382" s="333"/>
      <c r="E1382" s="273">
        <v>0</v>
      </c>
      <c r="F1382" s="274"/>
      <c r="G1382" s="275"/>
      <c r="H1382" s="276"/>
      <c r="I1382" s="270"/>
      <c r="J1382" s="277"/>
      <c r="K1382" s="270"/>
      <c r="M1382" s="271" t="s">
        <v>1659</v>
      </c>
      <c r="O1382" s="260"/>
    </row>
    <row r="1383" spans="1:80" x14ac:dyDescent="0.2">
      <c r="A1383" s="269"/>
      <c r="B1383" s="272"/>
      <c r="C1383" s="332" t="s">
        <v>1660</v>
      </c>
      <c r="D1383" s="333"/>
      <c r="E1383" s="273">
        <v>12.02</v>
      </c>
      <c r="F1383" s="274"/>
      <c r="G1383" s="275"/>
      <c r="H1383" s="276"/>
      <c r="I1383" s="270"/>
      <c r="J1383" s="277"/>
      <c r="K1383" s="270"/>
      <c r="M1383" s="271" t="s">
        <v>1660</v>
      </c>
      <c r="O1383" s="260"/>
    </row>
    <row r="1384" spans="1:80" x14ac:dyDescent="0.2">
      <c r="A1384" s="261">
        <v>354</v>
      </c>
      <c r="B1384" s="262" t="s">
        <v>1661</v>
      </c>
      <c r="C1384" s="263" t="s">
        <v>1662</v>
      </c>
      <c r="D1384" s="264" t="s">
        <v>379</v>
      </c>
      <c r="E1384" s="265">
        <v>122.97</v>
      </c>
      <c r="F1384" s="265">
        <v>40</v>
      </c>
      <c r="G1384" s="266">
        <f>E1384*F1384</f>
        <v>4918.8</v>
      </c>
      <c r="H1384" s="267">
        <v>0</v>
      </c>
      <c r="I1384" s="268">
        <f>E1384*H1384</f>
        <v>0</v>
      </c>
      <c r="J1384" s="267">
        <v>-3.3600000000000001E-3</v>
      </c>
      <c r="K1384" s="268">
        <f>E1384*J1384</f>
        <v>-0.41317920000000002</v>
      </c>
      <c r="O1384" s="260">
        <v>2</v>
      </c>
      <c r="AA1384" s="233">
        <v>1</v>
      </c>
      <c r="AB1384" s="233">
        <v>7</v>
      </c>
      <c r="AC1384" s="233">
        <v>7</v>
      </c>
      <c r="AZ1384" s="233">
        <v>2</v>
      </c>
      <c r="BA1384" s="233">
        <f>IF(AZ1384=1,G1384,0)</f>
        <v>0</v>
      </c>
      <c r="BB1384" s="233">
        <f>IF(AZ1384=2,G1384,0)</f>
        <v>4918.8</v>
      </c>
      <c r="BC1384" s="233">
        <f>IF(AZ1384=3,G1384,0)</f>
        <v>0</v>
      </c>
      <c r="BD1384" s="233">
        <f>IF(AZ1384=4,G1384,0)</f>
        <v>0</v>
      </c>
      <c r="BE1384" s="233">
        <f>IF(AZ1384=5,G1384,0)</f>
        <v>0</v>
      </c>
      <c r="CA1384" s="260">
        <v>1</v>
      </c>
      <c r="CB1384" s="260">
        <v>7</v>
      </c>
    </row>
    <row r="1385" spans="1:80" x14ac:dyDescent="0.2">
      <c r="A1385" s="269"/>
      <c r="B1385" s="272"/>
      <c r="C1385" s="332" t="s">
        <v>1659</v>
      </c>
      <c r="D1385" s="333"/>
      <c r="E1385" s="273">
        <v>0</v>
      </c>
      <c r="F1385" s="274"/>
      <c r="G1385" s="275"/>
      <c r="H1385" s="276"/>
      <c r="I1385" s="270"/>
      <c r="J1385" s="277"/>
      <c r="K1385" s="270"/>
      <c r="M1385" s="271" t="s">
        <v>1659</v>
      </c>
      <c r="O1385" s="260"/>
    </row>
    <row r="1386" spans="1:80" x14ac:dyDescent="0.2">
      <c r="A1386" s="269"/>
      <c r="B1386" s="272"/>
      <c r="C1386" s="332" t="s">
        <v>1663</v>
      </c>
      <c r="D1386" s="333"/>
      <c r="E1386" s="273">
        <v>122.97</v>
      </c>
      <c r="F1386" s="274"/>
      <c r="G1386" s="275"/>
      <c r="H1386" s="276"/>
      <c r="I1386" s="270"/>
      <c r="J1386" s="277"/>
      <c r="K1386" s="270"/>
      <c r="M1386" s="271" t="s">
        <v>1663</v>
      </c>
      <c r="O1386" s="260"/>
    </row>
    <row r="1387" spans="1:80" x14ac:dyDescent="0.2">
      <c r="A1387" s="261">
        <v>355</v>
      </c>
      <c r="B1387" s="262" t="s">
        <v>1664</v>
      </c>
      <c r="C1387" s="263" t="s">
        <v>1665</v>
      </c>
      <c r="D1387" s="264" t="s">
        <v>322</v>
      </c>
      <c r="E1387" s="265">
        <v>8</v>
      </c>
      <c r="F1387" s="265">
        <v>54</v>
      </c>
      <c r="G1387" s="266">
        <f>E1387*F1387</f>
        <v>432</v>
      </c>
      <c r="H1387" s="267">
        <v>0</v>
      </c>
      <c r="I1387" s="268">
        <f>E1387*H1387</f>
        <v>0</v>
      </c>
      <c r="J1387" s="267">
        <v>-1.15E-3</v>
      </c>
      <c r="K1387" s="268">
        <f>E1387*J1387</f>
        <v>-9.1999999999999998E-3</v>
      </c>
      <c r="O1387" s="260">
        <v>2</v>
      </c>
      <c r="AA1387" s="233">
        <v>1</v>
      </c>
      <c r="AB1387" s="233">
        <v>7</v>
      </c>
      <c r="AC1387" s="233">
        <v>7</v>
      </c>
      <c r="AZ1387" s="233">
        <v>2</v>
      </c>
      <c r="BA1387" s="233">
        <f>IF(AZ1387=1,G1387,0)</f>
        <v>0</v>
      </c>
      <c r="BB1387" s="233">
        <f>IF(AZ1387=2,G1387,0)</f>
        <v>432</v>
      </c>
      <c r="BC1387" s="233">
        <f>IF(AZ1387=3,G1387,0)</f>
        <v>0</v>
      </c>
      <c r="BD1387" s="233">
        <f>IF(AZ1387=4,G1387,0)</f>
        <v>0</v>
      </c>
      <c r="BE1387" s="233">
        <f>IF(AZ1387=5,G1387,0)</f>
        <v>0</v>
      </c>
      <c r="CA1387" s="260">
        <v>1</v>
      </c>
      <c r="CB1387" s="260">
        <v>7</v>
      </c>
    </row>
    <row r="1388" spans="1:80" x14ac:dyDescent="0.2">
      <c r="A1388" s="269"/>
      <c r="B1388" s="272"/>
      <c r="C1388" s="332" t="s">
        <v>1666</v>
      </c>
      <c r="D1388" s="333"/>
      <c r="E1388" s="273">
        <v>0</v>
      </c>
      <c r="F1388" s="274"/>
      <c r="G1388" s="275"/>
      <c r="H1388" s="276"/>
      <c r="I1388" s="270"/>
      <c r="J1388" s="277"/>
      <c r="K1388" s="270"/>
      <c r="M1388" s="271" t="s">
        <v>1666</v>
      </c>
      <c r="O1388" s="260"/>
    </row>
    <row r="1389" spans="1:80" x14ac:dyDescent="0.2">
      <c r="A1389" s="269"/>
      <c r="B1389" s="272"/>
      <c r="C1389" s="332" t="s">
        <v>572</v>
      </c>
      <c r="D1389" s="333"/>
      <c r="E1389" s="273">
        <v>8</v>
      </c>
      <c r="F1389" s="274"/>
      <c r="G1389" s="275"/>
      <c r="H1389" s="276"/>
      <c r="I1389" s="270"/>
      <c r="J1389" s="277"/>
      <c r="K1389" s="270"/>
      <c r="M1389" s="271">
        <v>8</v>
      </c>
      <c r="O1389" s="260"/>
    </row>
    <row r="1390" spans="1:80" x14ac:dyDescent="0.2">
      <c r="A1390" s="261">
        <v>356</v>
      </c>
      <c r="B1390" s="262" t="s">
        <v>1667</v>
      </c>
      <c r="C1390" s="263" t="s">
        <v>1668</v>
      </c>
      <c r="D1390" s="264" t="s">
        <v>379</v>
      </c>
      <c r="E1390" s="265">
        <v>6.6</v>
      </c>
      <c r="F1390" s="265">
        <v>30</v>
      </c>
      <c r="G1390" s="266">
        <f>E1390*F1390</f>
        <v>198</v>
      </c>
      <c r="H1390" s="267">
        <v>0</v>
      </c>
      <c r="I1390" s="268">
        <f>E1390*H1390</f>
        <v>0</v>
      </c>
      <c r="J1390" s="267">
        <v>-1.92E-3</v>
      </c>
      <c r="K1390" s="268">
        <f>E1390*J1390</f>
        <v>-1.2671999999999999E-2</v>
      </c>
      <c r="O1390" s="260">
        <v>2</v>
      </c>
      <c r="AA1390" s="233">
        <v>1</v>
      </c>
      <c r="AB1390" s="233">
        <v>7</v>
      </c>
      <c r="AC1390" s="233">
        <v>7</v>
      </c>
      <c r="AZ1390" s="233">
        <v>2</v>
      </c>
      <c r="BA1390" s="233">
        <f>IF(AZ1390=1,G1390,0)</f>
        <v>0</v>
      </c>
      <c r="BB1390" s="233">
        <f>IF(AZ1390=2,G1390,0)</f>
        <v>198</v>
      </c>
      <c r="BC1390" s="233">
        <f>IF(AZ1390=3,G1390,0)</f>
        <v>0</v>
      </c>
      <c r="BD1390" s="233">
        <f>IF(AZ1390=4,G1390,0)</f>
        <v>0</v>
      </c>
      <c r="BE1390" s="233">
        <f>IF(AZ1390=5,G1390,0)</f>
        <v>0</v>
      </c>
      <c r="CA1390" s="260">
        <v>1</v>
      </c>
      <c r="CB1390" s="260">
        <v>7</v>
      </c>
    </row>
    <row r="1391" spans="1:80" x14ac:dyDescent="0.2">
      <c r="A1391" s="269"/>
      <c r="B1391" s="272"/>
      <c r="C1391" s="332" t="s">
        <v>1669</v>
      </c>
      <c r="D1391" s="333"/>
      <c r="E1391" s="273">
        <v>0</v>
      </c>
      <c r="F1391" s="274"/>
      <c r="G1391" s="275"/>
      <c r="H1391" s="276"/>
      <c r="I1391" s="270"/>
      <c r="J1391" s="277"/>
      <c r="K1391" s="270"/>
      <c r="M1391" s="271" t="s">
        <v>1669</v>
      </c>
      <c r="O1391" s="260"/>
    </row>
    <row r="1392" spans="1:80" x14ac:dyDescent="0.2">
      <c r="A1392" s="269"/>
      <c r="B1392" s="272"/>
      <c r="C1392" s="332" t="s">
        <v>1670</v>
      </c>
      <c r="D1392" s="333"/>
      <c r="E1392" s="273">
        <v>6.6</v>
      </c>
      <c r="F1392" s="274"/>
      <c r="G1392" s="275"/>
      <c r="H1392" s="276"/>
      <c r="I1392" s="270"/>
      <c r="J1392" s="277"/>
      <c r="K1392" s="270"/>
      <c r="M1392" s="271" t="s">
        <v>1670</v>
      </c>
      <c r="O1392" s="260"/>
    </row>
    <row r="1393" spans="1:80" x14ac:dyDescent="0.2">
      <c r="A1393" s="261">
        <v>357</v>
      </c>
      <c r="B1393" s="262" t="s">
        <v>1671</v>
      </c>
      <c r="C1393" s="263" t="s">
        <v>1672</v>
      </c>
      <c r="D1393" s="264" t="s">
        <v>379</v>
      </c>
      <c r="E1393" s="265">
        <v>6.9</v>
      </c>
      <c r="F1393" s="265">
        <v>33</v>
      </c>
      <c r="G1393" s="266">
        <f>E1393*F1393</f>
        <v>227.70000000000002</v>
      </c>
      <c r="H1393" s="267">
        <v>0</v>
      </c>
      <c r="I1393" s="268">
        <f>E1393*H1393</f>
        <v>0</v>
      </c>
      <c r="J1393" s="267">
        <v>-3.7699999999999999E-3</v>
      </c>
      <c r="K1393" s="268">
        <f>E1393*J1393</f>
        <v>-2.6013000000000001E-2</v>
      </c>
      <c r="O1393" s="260">
        <v>2</v>
      </c>
      <c r="AA1393" s="233">
        <v>1</v>
      </c>
      <c r="AB1393" s="233">
        <v>7</v>
      </c>
      <c r="AC1393" s="233">
        <v>7</v>
      </c>
      <c r="AZ1393" s="233">
        <v>2</v>
      </c>
      <c r="BA1393" s="233">
        <f>IF(AZ1393=1,G1393,0)</f>
        <v>0</v>
      </c>
      <c r="BB1393" s="233">
        <f>IF(AZ1393=2,G1393,0)</f>
        <v>227.70000000000002</v>
      </c>
      <c r="BC1393" s="233">
        <f>IF(AZ1393=3,G1393,0)</f>
        <v>0</v>
      </c>
      <c r="BD1393" s="233">
        <f>IF(AZ1393=4,G1393,0)</f>
        <v>0</v>
      </c>
      <c r="BE1393" s="233">
        <f>IF(AZ1393=5,G1393,0)</f>
        <v>0</v>
      </c>
      <c r="CA1393" s="260">
        <v>1</v>
      </c>
      <c r="CB1393" s="260">
        <v>7</v>
      </c>
    </row>
    <row r="1394" spans="1:80" x14ac:dyDescent="0.2">
      <c r="A1394" s="269"/>
      <c r="B1394" s="272"/>
      <c r="C1394" s="332" t="s">
        <v>1673</v>
      </c>
      <c r="D1394" s="333"/>
      <c r="E1394" s="273">
        <v>0</v>
      </c>
      <c r="F1394" s="274"/>
      <c r="G1394" s="275"/>
      <c r="H1394" s="276"/>
      <c r="I1394" s="270"/>
      <c r="J1394" s="277"/>
      <c r="K1394" s="270"/>
      <c r="M1394" s="271" t="s">
        <v>1673</v>
      </c>
      <c r="O1394" s="260"/>
    </row>
    <row r="1395" spans="1:80" x14ac:dyDescent="0.2">
      <c r="A1395" s="269"/>
      <c r="B1395" s="272"/>
      <c r="C1395" s="332" t="s">
        <v>1674</v>
      </c>
      <c r="D1395" s="333"/>
      <c r="E1395" s="273">
        <v>6.9</v>
      </c>
      <c r="F1395" s="274"/>
      <c r="G1395" s="275"/>
      <c r="H1395" s="276"/>
      <c r="I1395" s="270"/>
      <c r="J1395" s="277"/>
      <c r="K1395" s="270"/>
      <c r="M1395" s="271" t="s">
        <v>1674</v>
      </c>
      <c r="O1395" s="260"/>
    </row>
    <row r="1396" spans="1:80" x14ac:dyDescent="0.2">
      <c r="A1396" s="261">
        <v>358</v>
      </c>
      <c r="B1396" s="262" t="s">
        <v>1675</v>
      </c>
      <c r="C1396" s="263" t="s">
        <v>1676</v>
      </c>
      <c r="D1396" s="264" t="s">
        <v>379</v>
      </c>
      <c r="E1396" s="265">
        <v>12.5</v>
      </c>
      <c r="F1396" s="265">
        <v>47</v>
      </c>
      <c r="G1396" s="266">
        <f>E1396*F1396</f>
        <v>587.5</v>
      </c>
      <c r="H1396" s="267">
        <v>0</v>
      </c>
      <c r="I1396" s="268">
        <f>E1396*H1396</f>
        <v>0</v>
      </c>
      <c r="J1396" s="267">
        <v>-1.3500000000000001E-3</v>
      </c>
      <c r="K1396" s="268">
        <f>E1396*J1396</f>
        <v>-1.6875000000000001E-2</v>
      </c>
      <c r="O1396" s="260">
        <v>2</v>
      </c>
      <c r="AA1396" s="233">
        <v>1</v>
      </c>
      <c r="AB1396" s="233">
        <v>7</v>
      </c>
      <c r="AC1396" s="233">
        <v>7</v>
      </c>
      <c r="AZ1396" s="233">
        <v>2</v>
      </c>
      <c r="BA1396" s="233">
        <f>IF(AZ1396=1,G1396,0)</f>
        <v>0</v>
      </c>
      <c r="BB1396" s="233">
        <f>IF(AZ1396=2,G1396,0)</f>
        <v>587.5</v>
      </c>
      <c r="BC1396" s="233">
        <f>IF(AZ1396=3,G1396,0)</f>
        <v>0</v>
      </c>
      <c r="BD1396" s="233">
        <f>IF(AZ1396=4,G1396,0)</f>
        <v>0</v>
      </c>
      <c r="BE1396" s="233">
        <f>IF(AZ1396=5,G1396,0)</f>
        <v>0</v>
      </c>
      <c r="CA1396" s="260">
        <v>1</v>
      </c>
      <c r="CB1396" s="260">
        <v>7</v>
      </c>
    </row>
    <row r="1397" spans="1:80" x14ac:dyDescent="0.2">
      <c r="A1397" s="269"/>
      <c r="B1397" s="272"/>
      <c r="C1397" s="332" t="s">
        <v>1677</v>
      </c>
      <c r="D1397" s="333"/>
      <c r="E1397" s="273">
        <v>0</v>
      </c>
      <c r="F1397" s="274"/>
      <c r="G1397" s="275"/>
      <c r="H1397" s="276"/>
      <c r="I1397" s="270"/>
      <c r="J1397" s="277"/>
      <c r="K1397" s="270"/>
      <c r="M1397" s="271" t="s">
        <v>1677</v>
      </c>
      <c r="O1397" s="260"/>
    </row>
    <row r="1398" spans="1:80" x14ac:dyDescent="0.2">
      <c r="A1398" s="269"/>
      <c r="B1398" s="272"/>
      <c r="C1398" s="332" t="s">
        <v>1678</v>
      </c>
      <c r="D1398" s="333"/>
      <c r="E1398" s="273">
        <v>12.5</v>
      </c>
      <c r="F1398" s="274"/>
      <c r="G1398" s="275"/>
      <c r="H1398" s="276"/>
      <c r="I1398" s="270"/>
      <c r="J1398" s="277"/>
      <c r="K1398" s="270"/>
      <c r="M1398" s="271" t="s">
        <v>1678</v>
      </c>
      <c r="O1398" s="260"/>
    </row>
    <row r="1399" spans="1:80" x14ac:dyDescent="0.2">
      <c r="A1399" s="261">
        <v>359</v>
      </c>
      <c r="B1399" s="262" t="s">
        <v>1679</v>
      </c>
      <c r="C1399" s="263" t="s">
        <v>1680</v>
      </c>
      <c r="D1399" s="264" t="s">
        <v>379</v>
      </c>
      <c r="E1399" s="265">
        <v>1</v>
      </c>
      <c r="F1399" s="265">
        <v>29</v>
      </c>
      <c r="G1399" s="266">
        <f>E1399*F1399</f>
        <v>29</v>
      </c>
      <c r="H1399" s="267">
        <v>0</v>
      </c>
      <c r="I1399" s="268">
        <f>E1399*H1399</f>
        <v>0</v>
      </c>
      <c r="J1399" s="267">
        <v>-2.2599999999999999E-3</v>
      </c>
      <c r="K1399" s="268">
        <f>E1399*J1399</f>
        <v>-2.2599999999999999E-3</v>
      </c>
      <c r="O1399" s="260">
        <v>2</v>
      </c>
      <c r="AA1399" s="233">
        <v>1</v>
      </c>
      <c r="AB1399" s="233">
        <v>7</v>
      </c>
      <c r="AC1399" s="233">
        <v>7</v>
      </c>
      <c r="AZ1399" s="233">
        <v>2</v>
      </c>
      <c r="BA1399" s="233">
        <f>IF(AZ1399=1,G1399,0)</f>
        <v>0</v>
      </c>
      <c r="BB1399" s="233">
        <f>IF(AZ1399=2,G1399,0)</f>
        <v>29</v>
      </c>
      <c r="BC1399" s="233">
        <f>IF(AZ1399=3,G1399,0)</f>
        <v>0</v>
      </c>
      <c r="BD1399" s="233">
        <f>IF(AZ1399=4,G1399,0)</f>
        <v>0</v>
      </c>
      <c r="BE1399" s="233">
        <f>IF(AZ1399=5,G1399,0)</f>
        <v>0</v>
      </c>
      <c r="CA1399" s="260">
        <v>1</v>
      </c>
      <c r="CB1399" s="260">
        <v>7</v>
      </c>
    </row>
    <row r="1400" spans="1:80" x14ac:dyDescent="0.2">
      <c r="A1400" s="269"/>
      <c r="B1400" s="272"/>
      <c r="C1400" s="332" t="s">
        <v>1681</v>
      </c>
      <c r="D1400" s="333"/>
      <c r="E1400" s="273">
        <v>0</v>
      </c>
      <c r="F1400" s="274"/>
      <c r="G1400" s="275"/>
      <c r="H1400" s="276"/>
      <c r="I1400" s="270"/>
      <c r="J1400" s="277"/>
      <c r="K1400" s="270"/>
      <c r="M1400" s="271" t="s">
        <v>1681</v>
      </c>
      <c r="O1400" s="260"/>
    </row>
    <row r="1401" spans="1:80" x14ac:dyDescent="0.2">
      <c r="A1401" s="269"/>
      <c r="B1401" s="272"/>
      <c r="C1401" s="332" t="s">
        <v>1682</v>
      </c>
      <c r="D1401" s="333"/>
      <c r="E1401" s="273">
        <v>1</v>
      </c>
      <c r="F1401" s="274"/>
      <c r="G1401" s="275"/>
      <c r="H1401" s="276"/>
      <c r="I1401" s="270"/>
      <c r="J1401" s="277"/>
      <c r="K1401" s="270"/>
      <c r="M1401" s="271" t="s">
        <v>1682</v>
      </c>
      <c r="O1401" s="260"/>
    </row>
    <row r="1402" spans="1:80" x14ac:dyDescent="0.2">
      <c r="A1402" s="261">
        <v>360</v>
      </c>
      <c r="B1402" s="262" t="s">
        <v>1683</v>
      </c>
      <c r="C1402" s="263" t="s">
        <v>1684</v>
      </c>
      <c r="D1402" s="264" t="s">
        <v>379</v>
      </c>
      <c r="E1402" s="265">
        <v>42</v>
      </c>
      <c r="F1402" s="265">
        <v>35</v>
      </c>
      <c r="G1402" s="266">
        <f>E1402*F1402</f>
        <v>1470</v>
      </c>
      <c r="H1402" s="267">
        <v>0</v>
      </c>
      <c r="I1402" s="268">
        <f>E1402*H1402</f>
        <v>0</v>
      </c>
      <c r="J1402" s="267">
        <v>-2.8500000000000001E-3</v>
      </c>
      <c r="K1402" s="268">
        <f>E1402*J1402</f>
        <v>-0.1197</v>
      </c>
      <c r="O1402" s="260">
        <v>2</v>
      </c>
      <c r="AA1402" s="233">
        <v>1</v>
      </c>
      <c r="AB1402" s="233">
        <v>7</v>
      </c>
      <c r="AC1402" s="233">
        <v>7</v>
      </c>
      <c r="AZ1402" s="233">
        <v>2</v>
      </c>
      <c r="BA1402" s="233">
        <f>IF(AZ1402=1,G1402,0)</f>
        <v>0</v>
      </c>
      <c r="BB1402" s="233">
        <f>IF(AZ1402=2,G1402,0)</f>
        <v>1470</v>
      </c>
      <c r="BC1402" s="233">
        <f>IF(AZ1402=3,G1402,0)</f>
        <v>0</v>
      </c>
      <c r="BD1402" s="233">
        <f>IF(AZ1402=4,G1402,0)</f>
        <v>0</v>
      </c>
      <c r="BE1402" s="233">
        <f>IF(AZ1402=5,G1402,0)</f>
        <v>0</v>
      </c>
      <c r="CA1402" s="260">
        <v>1</v>
      </c>
      <c r="CB1402" s="260">
        <v>7</v>
      </c>
    </row>
    <row r="1403" spans="1:80" x14ac:dyDescent="0.2">
      <c r="A1403" s="269"/>
      <c r="B1403" s="272"/>
      <c r="C1403" s="332" t="s">
        <v>1681</v>
      </c>
      <c r="D1403" s="333"/>
      <c r="E1403" s="273">
        <v>0</v>
      </c>
      <c r="F1403" s="274"/>
      <c r="G1403" s="275"/>
      <c r="H1403" s="276"/>
      <c r="I1403" s="270"/>
      <c r="J1403" s="277"/>
      <c r="K1403" s="270"/>
      <c r="M1403" s="271" t="s">
        <v>1681</v>
      </c>
      <c r="O1403" s="260"/>
    </row>
    <row r="1404" spans="1:80" x14ac:dyDescent="0.2">
      <c r="A1404" s="269"/>
      <c r="B1404" s="272"/>
      <c r="C1404" s="332" t="s">
        <v>1685</v>
      </c>
      <c r="D1404" s="333"/>
      <c r="E1404" s="273">
        <v>42</v>
      </c>
      <c r="F1404" s="274"/>
      <c r="G1404" s="275"/>
      <c r="H1404" s="276"/>
      <c r="I1404" s="270"/>
      <c r="J1404" s="277"/>
      <c r="K1404" s="270"/>
      <c r="M1404" s="271" t="s">
        <v>1685</v>
      </c>
      <c r="O1404" s="260"/>
    </row>
    <row r="1405" spans="1:80" x14ac:dyDescent="0.2">
      <c r="A1405" s="261">
        <v>361</v>
      </c>
      <c r="B1405" s="262" t="s">
        <v>1686</v>
      </c>
      <c r="C1405" s="263" t="s">
        <v>1687</v>
      </c>
      <c r="D1405" s="264" t="s">
        <v>379</v>
      </c>
      <c r="E1405" s="265">
        <v>11.4</v>
      </c>
      <c r="F1405" s="265">
        <v>586</v>
      </c>
      <c r="G1405" s="266">
        <f>E1405*F1405</f>
        <v>6680.4000000000005</v>
      </c>
      <c r="H1405" s="267">
        <v>2.7200000000000002E-3</v>
      </c>
      <c r="I1405" s="268">
        <f>E1405*H1405</f>
        <v>3.1008000000000004E-2</v>
      </c>
      <c r="J1405" s="267">
        <v>0</v>
      </c>
      <c r="K1405" s="268">
        <f>E1405*J1405</f>
        <v>0</v>
      </c>
      <c r="O1405" s="260">
        <v>2</v>
      </c>
      <c r="AA1405" s="233">
        <v>1</v>
      </c>
      <c r="AB1405" s="233">
        <v>7</v>
      </c>
      <c r="AC1405" s="233">
        <v>7</v>
      </c>
      <c r="AZ1405" s="233">
        <v>2</v>
      </c>
      <c r="BA1405" s="233">
        <f>IF(AZ1405=1,G1405,0)</f>
        <v>0</v>
      </c>
      <c r="BB1405" s="233">
        <f>IF(AZ1405=2,G1405,0)</f>
        <v>6680.4000000000005</v>
      </c>
      <c r="BC1405" s="233">
        <f>IF(AZ1405=3,G1405,0)</f>
        <v>0</v>
      </c>
      <c r="BD1405" s="233">
        <f>IF(AZ1405=4,G1405,0)</f>
        <v>0</v>
      </c>
      <c r="BE1405" s="233">
        <f>IF(AZ1405=5,G1405,0)</f>
        <v>0</v>
      </c>
      <c r="CA1405" s="260">
        <v>1</v>
      </c>
      <c r="CB1405" s="260">
        <v>7</v>
      </c>
    </row>
    <row r="1406" spans="1:80" x14ac:dyDescent="0.2">
      <c r="A1406" s="269"/>
      <c r="B1406" s="272"/>
      <c r="C1406" s="332" t="s">
        <v>1688</v>
      </c>
      <c r="D1406" s="333"/>
      <c r="E1406" s="273">
        <v>0</v>
      </c>
      <c r="F1406" s="274"/>
      <c r="G1406" s="275"/>
      <c r="H1406" s="276"/>
      <c r="I1406" s="270"/>
      <c r="J1406" s="277"/>
      <c r="K1406" s="270"/>
      <c r="M1406" s="271" t="s">
        <v>1688</v>
      </c>
      <c r="O1406" s="260"/>
    </row>
    <row r="1407" spans="1:80" x14ac:dyDescent="0.2">
      <c r="A1407" s="269"/>
      <c r="B1407" s="272"/>
      <c r="C1407" s="332" t="s">
        <v>1689</v>
      </c>
      <c r="D1407" s="333"/>
      <c r="E1407" s="273">
        <v>11.4</v>
      </c>
      <c r="F1407" s="274"/>
      <c r="G1407" s="275"/>
      <c r="H1407" s="276"/>
      <c r="I1407" s="270"/>
      <c r="J1407" s="277"/>
      <c r="K1407" s="270"/>
      <c r="M1407" s="271" t="s">
        <v>1689</v>
      </c>
      <c r="O1407" s="260"/>
    </row>
    <row r="1408" spans="1:80" x14ac:dyDescent="0.2">
      <c r="A1408" s="261">
        <v>362</v>
      </c>
      <c r="B1408" s="262" t="s">
        <v>1690</v>
      </c>
      <c r="C1408" s="263" t="s">
        <v>1691</v>
      </c>
      <c r="D1408" s="264" t="s">
        <v>379</v>
      </c>
      <c r="E1408" s="265">
        <v>38.6</v>
      </c>
      <c r="F1408" s="265">
        <v>754</v>
      </c>
      <c r="G1408" s="266">
        <f>E1408*F1408</f>
        <v>29104.400000000001</v>
      </c>
      <c r="H1408" s="267">
        <v>3.79E-3</v>
      </c>
      <c r="I1408" s="268">
        <f>E1408*H1408</f>
        <v>0.14629400000000001</v>
      </c>
      <c r="J1408" s="267">
        <v>0</v>
      </c>
      <c r="K1408" s="268">
        <f>E1408*J1408</f>
        <v>0</v>
      </c>
      <c r="O1408" s="260">
        <v>2</v>
      </c>
      <c r="AA1408" s="233">
        <v>1</v>
      </c>
      <c r="AB1408" s="233">
        <v>7</v>
      </c>
      <c r="AC1408" s="233">
        <v>7</v>
      </c>
      <c r="AZ1408" s="233">
        <v>2</v>
      </c>
      <c r="BA1408" s="233">
        <f>IF(AZ1408=1,G1408,0)</f>
        <v>0</v>
      </c>
      <c r="BB1408" s="233">
        <f>IF(AZ1408=2,G1408,0)</f>
        <v>29104.400000000001</v>
      </c>
      <c r="BC1408" s="233">
        <f>IF(AZ1408=3,G1408,0)</f>
        <v>0</v>
      </c>
      <c r="BD1408" s="233">
        <f>IF(AZ1408=4,G1408,0)</f>
        <v>0</v>
      </c>
      <c r="BE1408" s="233">
        <f>IF(AZ1408=5,G1408,0)</f>
        <v>0</v>
      </c>
      <c r="CA1408" s="260">
        <v>1</v>
      </c>
      <c r="CB1408" s="260">
        <v>7</v>
      </c>
    </row>
    <row r="1409" spans="1:80" x14ac:dyDescent="0.2">
      <c r="A1409" s="269"/>
      <c r="B1409" s="272"/>
      <c r="C1409" s="332" t="s">
        <v>1688</v>
      </c>
      <c r="D1409" s="333"/>
      <c r="E1409" s="273">
        <v>0</v>
      </c>
      <c r="F1409" s="274"/>
      <c r="G1409" s="275"/>
      <c r="H1409" s="276"/>
      <c r="I1409" s="270"/>
      <c r="J1409" s="277"/>
      <c r="K1409" s="270"/>
      <c r="M1409" s="271" t="s">
        <v>1688</v>
      </c>
      <c r="O1409" s="260"/>
    </row>
    <row r="1410" spans="1:80" x14ac:dyDescent="0.2">
      <c r="A1410" s="269"/>
      <c r="B1410" s="272"/>
      <c r="C1410" s="332" t="s">
        <v>1692</v>
      </c>
      <c r="D1410" s="333"/>
      <c r="E1410" s="273">
        <v>38.6</v>
      </c>
      <c r="F1410" s="274"/>
      <c r="G1410" s="275"/>
      <c r="H1410" s="276"/>
      <c r="I1410" s="270"/>
      <c r="J1410" s="277"/>
      <c r="K1410" s="270"/>
      <c r="M1410" s="271" t="s">
        <v>1692</v>
      </c>
      <c r="O1410" s="260"/>
    </row>
    <row r="1411" spans="1:80" x14ac:dyDescent="0.2">
      <c r="A1411" s="261">
        <v>363</v>
      </c>
      <c r="B1411" s="262" t="s">
        <v>1693</v>
      </c>
      <c r="C1411" s="263" t="s">
        <v>1694</v>
      </c>
      <c r="D1411" s="264" t="s">
        <v>379</v>
      </c>
      <c r="E1411" s="265">
        <v>56.3</v>
      </c>
      <c r="F1411" s="265">
        <v>765</v>
      </c>
      <c r="G1411" s="266">
        <f>E1411*F1411</f>
        <v>43069.5</v>
      </c>
      <c r="H1411" s="267">
        <v>3.0799999999999998E-3</v>
      </c>
      <c r="I1411" s="268">
        <f>E1411*H1411</f>
        <v>0.17340399999999997</v>
      </c>
      <c r="J1411" s="267">
        <v>0</v>
      </c>
      <c r="K1411" s="268">
        <f>E1411*J1411</f>
        <v>0</v>
      </c>
      <c r="O1411" s="260">
        <v>2</v>
      </c>
      <c r="AA1411" s="233">
        <v>1</v>
      </c>
      <c r="AB1411" s="233">
        <v>7</v>
      </c>
      <c r="AC1411" s="233">
        <v>7</v>
      </c>
      <c r="AZ1411" s="233">
        <v>2</v>
      </c>
      <c r="BA1411" s="233">
        <f>IF(AZ1411=1,G1411,0)</f>
        <v>0</v>
      </c>
      <c r="BB1411" s="233">
        <f>IF(AZ1411=2,G1411,0)</f>
        <v>43069.5</v>
      </c>
      <c r="BC1411" s="233">
        <f>IF(AZ1411=3,G1411,0)</f>
        <v>0</v>
      </c>
      <c r="BD1411" s="233">
        <f>IF(AZ1411=4,G1411,0)</f>
        <v>0</v>
      </c>
      <c r="BE1411" s="233">
        <f>IF(AZ1411=5,G1411,0)</f>
        <v>0</v>
      </c>
      <c r="CA1411" s="260">
        <v>1</v>
      </c>
      <c r="CB1411" s="260">
        <v>7</v>
      </c>
    </row>
    <row r="1412" spans="1:80" x14ac:dyDescent="0.2">
      <c r="A1412" s="269"/>
      <c r="B1412" s="272"/>
      <c r="C1412" s="332" t="s">
        <v>1695</v>
      </c>
      <c r="D1412" s="333"/>
      <c r="E1412" s="273">
        <v>0</v>
      </c>
      <c r="F1412" s="274"/>
      <c r="G1412" s="275"/>
      <c r="H1412" s="276"/>
      <c r="I1412" s="270"/>
      <c r="J1412" s="277"/>
      <c r="K1412" s="270"/>
      <c r="M1412" s="271" t="s">
        <v>1695</v>
      </c>
      <c r="O1412" s="260"/>
    </row>
    <row r="1413" spans="1:80" x14ac:dyDescent="0.2">
      <c r="A1413" s="269"/>
      <c r="B1413" s="272"/>
      <c r="C1413" s="332" t="s">
        <v>1696</v>
      </c>
      <c r="D1413" s="333"/>
      <c r="E1413" s="273">
        <v>56.3</v>
      </c>
      <c r="F1413" s="274"/>
      <c r="G1413" s="275"/>
      <c r="H1413" s="276"/>
      <c r="I1413" s="270"/>
      <c r="J1413" s="277"/>
      <c r="K1413" s="270"/>
      <c r="M1413" s="271" t="s">
        <v>1696</v>
      </c>
      <c r="O1413" s="260"/>
    </row>
    <row r="1414" spans="1:80" x14ac:dyDescent="0.2">
      <c r="A1414" s="261">
        <v>364</v>
      </c>
      <c r="B1414" s="262" t="s">
        <v>1697</v>
      </c>
      <c r="C1414" s="263" t="s">
        <v>1698</v>
      </c>
      <c r="D1414" s="264" t="s">
        <v>1025</v>
      </c>
      <c r="E1414" s="265">
        <v>3</v>
      </c>
      <c r="F1414" s="265">
        <v>308</v>
      </c>
      <c r="G1414" s="266">
        <f>E1414*F1414</f>
        <v>924</v>
      </c>
      <c r="H1414" s="267">
        <v>0</v>
      </c>
      <c r="I1414" s="268">
        <f>E1414*H1414</f>
        <v>0</v>
      </c>
      <c r="J1414" s="267"/>
      <c r="K1414" s="268">
        <f>E1414*J1414</f>
        <v>0</v>
      </c>
      <c r="O1414" s="260">
        <v>2</v>
      </c>
      <c r="AA1414" s="233">
        <v>12</v>
      </c>
      <c r="AB1414" s="233">
        <v>0</v>
      </c>
      <c r="AC1414" s="233">
        <v>145</v>
      </c>
      <c r="AZ1414" s="233">
        <v>2</v>
      </c>
      <c r="BA1414" s="233">
        <f>IF(AZ1414=1,G1414,0)</f>
        <v>0</v>
      </c>
      <c r="BB1414" s="233">
        <f>IF(AZ1414=2,G1414,0)</f>
        <v>924</v>
      </c>
      <c r="BC1414" s="233">
        <f>IF(AZ1414=3,G1414,0)</f>
        <v>0</v>
      </c>
      <c r="BD1414" s="233">
        <f>IF(AZ1414=4,G1414,0)</f>
        <v>0</v>
      </c>
      <c r="BE1414" s="233">
        <f>IF(AZ1414=5,G1414,0)</f>
        <v>0</v>
      </c>
      <c r="CA1414" s="260">
        <v>12</v>
      </c>
      <c r="CB1414" s="260">
        <v>0</v>
      </c>
    </row>
    <row r="1415" spans="1:80" x14ac:dyDescent="0.2">
      <c r="A1415" s="261">
        <v>365</v>
      </c>
      <c r="B1415" s="262" t="s">
        <v>1699</v>
      </c>
      <c r="C1415" s="263" t="s">
        <v>1700</v>
      </c>
      <c r="D1415" s="264" t="s">
        <v>12</v>
      </c>
      <c r="E1415" s="265">
        <f>SUM(G1346:G1414)/100</f>
        <v>4388.1305500000008</v>
      </c>
      <c r="F1415" s="265">
        <v>2.0499999999999998</v>
      </c>
      <c r="G1415" s="266">
        <f>E1415*F1415</f>
        <v>8995.6676275000009</v>
      </c>
      <c r="H1415" s="267">
        <v>0</v>
      </c>
      <c r="I1415" s="268">
        <f>E1415*H1415</f>
        <v>0</v>
      </c>
      <c r="J1415" s="267"/>
      <c r="K1415" s="268">
        <f>E1415*J1415</f>
        <v>0</v>
      </c>
      <c r="O1415" s="260">
        <v>2</v>
      </c>
      <c r="AA1415" s="233">
        <v>7</v>
      </c>
      <c r="AB1415" s="233">
        <v>1002</v>
      </c>
      <c r="AC1415" s="233">
        <v>5</v>
      </c>
      <c r="AZ1415" s="233">
        <v>2</v>
      </c>
      <c r="BA1415" s="233">
        <f>IF(AZ1415=1,G1415,0)</f>
        <v>0</v>
      </c>
      <c r="BB1415" s="233">
        <f>IF(AZ1415=2,G1415,0)</f>
        <v>8995.6676275000009</v>
      </c>
      <c r="BC1415" s="233">
        <f>IF(AZ1415=3,G1415,0)</f>
        <v>0</v>
      </c>
      <c r="BD1415" s="233">
        <f>IF(AZ1415=4,G1415,0)</f>
        <v>0</v>
      </c>
      <c r="BE1415" s="233">
        <f>IF(AZ1415=5,G1415,0)</f>
        <v>0</v>
      </c>
      <c r="CA1415" s="260">
        <v>7</v>
      </c>
      <c r="CB1415" s="260">
        <v>1002</v>
      </c>
    </row>
    <row r="1416" spans="1:80" x14ac:dyDescent="0.2">
      <c r="A1416" s="278"/>
      <c r="B1416" s="279" t="s">
        <v>100</v>
      </c>
      <c r="C1416" s="280" t="s">
        <v>1613</v>
      </c>
      <c r="D1416" s="281"/>
      <c r="E1416" s="282"/>
      <c r="F1416" s="283"/>
      <c r="G1416" s="284">
        <f>SUM(G1345:G1415)</f>
        <v>447808.72262750007</v>
      </c>
      <c r="H1416" s="285"/>
      <c r="I1416" s="286">
        <f>SUM(I1345:I1415)</f>
        <v>2.2782782500000001</v>
      </c>
      <c r="J1416" s="285"/>
      <c r="K1416" s="286">
        <f>SUM(K1345:K1415)</f>
        <v>-0.79612748</v>
      </c>
      <c r="O1416" s="260">
        <v>4</v>
      </c>
      <c r="BA1416" s="287">
        <f>SUM(BA1345:BA1415)</f>
        <v>0</v>
      </c>
      <c r="BB1416" s="287">
        <f>SUM(BB1345:BB1415)</f>
        <v>447808.72262750007</v>
      </c>
      <c r="BC1416" s="287">
        <f>SUM(BC1345:BC1415)</f>
        <v>0</v>
      </c>
      <c r="BD1416" s="287">
        <f>SUM(BD1345:BD1415)</f>
        <v>0</v>
      </c>
      <c r="BE1416" s="287">
        <f>SUM(BE1345:BE1415)</f>
        <v>0</v>
      </c>
    </row>
    <row r="1417" spans="1:80" x14ac:dyDescent="0.2">
      <c r="A1417" s="250" t="s">
        <v>97</v>
      </c>
      <c r="B1417" s="251" t="s">
        <v>1701</v>
      </c>
      <c r="C1417" s="252" t="s">
        <v>1702</v>
      </c>
      <c r="D1417" s="253"/>
      <c r="E1417" s="254"/>
      <c r="F1417" s="254"/>
      <c r="G1417" s="255"/>
      <c r="H1417" s="256"/>
      <c r="I1417" s="257"/>
      <c r="J1417" s="258"/>
      <c r="K1417" s="259"/>
      <c r="O1417" s="260">
        <v>1</v>
      </c>
    </row>
    <row r="1418" spans="1:80" ht="22.5" x14ac:dyDescent="0.2">
      <c r="A1418" s="261">
        <v>366</v>
      </c>
      <c r="B1418" s="262" t="s">
        <v>1704</v>
      </c>
      <c r="C1418" s="263" t="s">
        <v>1705</v>
      </c>
      <c r="D1418" s="264" t="s">
        <v>200</v>
      </c>
      <c r="E1418" s="265">
        <v>566.05999999999995</v>
      </c>
      <c r="F1418" s="265">
        <v>917</v>
      </c>
      <c r="G1418" s="266">
        <f>E1418*F1418</f>
        <v>519077.01999999996</v>
      </c>
      <c r="H1418" s="267">
        <v>7.2279999999999997E-2</v>
      </c>
      <c r="I1418" s="268">
        <f>E1418*H1418</f>
        <v>40.914816799999997</v>
      </c>
      <c r="J1418" s="267">
        <v>0</v>
      </c>
      <c r="K1418" s="268">
        <f>E1418*J1418</f>
        <v>0</v>
      </c>
      <c r="O1418" s="260">
        <v>2</v>
      </c>
      <c r="AA1418" s="233">
        <v>1</v>
      </c>
      <c r="AB1418" s="233">
        <v>7</v>
      </c>
      <c r="AC1418" s="233">
        <v>7</v>
      </c>
      <c r="AZ1418" s="233">
        <v>2</v>
      </c>
      <c r="BA1418" s="233">
        <f>IF(AZ1418=1,G1418,0)</f>
        <v>0</v>
      </c>
      <c r="BB1418" s="233">
        <f>IF(AZ1418=2,G1418,0)</f>
        <v>519077.01999999996</v>
      </c>
      <c r="BC1418" s="233">
        <f>IF(AZ1418=3,G1418,0)</f>
        <v>0</v>
      </c>
      <c r="BD1418" s="233">
        <f>IF(AZ1418=4,G1418,0)</f>
        <v>0</v>
      </c>
      <c r="BE1418" s="233">
        <f>IF(AZ1418=5,G1418,0)</f>
        <v>0</v>
      </c>
      <c r="CA1418" s="260">
        <v>1</v>
      </c>
      <c r="CB1418" s="260">
        <v>7</v>
      </c>
    </row>
    <row r="1419" spans="1:80" x14ac:dyDescent="0.2">
      <c r="A1419" s="269"/>
      <c r="B1419" s="272"/>
      <c r="C1419" s="332" t="s">
        <v>1706</v>
      </c>
      <c r="D1419" s="333"/>
      <c r="E1419" s="273">
        <v>0</v>
      </c>
      <c r="F1419" s="274"/>
      <c r="G1419" s="275"/>
      <c r="H1419" s="276"/>
      <c r="I1419" s="270"/>
      <c r="J1419" s="277"/>
      <c r="K1419" s="270"/>
      <c r="M1419" s="271" t="s">
        <v>1706</v>
      </c>
      <c r="O1419" s="260"/>
    </row>
    <row r="1420" spans="1:80" x14ac:dyDescent="0.2">
      <c r="A1420" s="269"/>
      <c r="B1420" s="272"/>
      <c r="C1420" s="332" t="s">
        <v>1552</v>
      </c>
      <c r="D1420" s="333"/>
      <c r="E1420" s="273">
        <v>566.05999999999995</v>
      </c>
      <c r="F1420" s="274"/>
      <c r="G1420" s="275"/>
      <c r="H1420" s="276"/>
      <c r="I1420" s="270"/>
      <c r="J1420" s="277"/>
      <c r="K1420" s="270"/>
      <c r="M1420" s="271" t="s">
        <v>1552</v>
      </c>
      <c r="O1420" s="260"/>
    </row>
    <row r="1421" spans="1:80" x14ac:dyDescent="0.2">
      <c r="A1421" s="261">
        <v>367</v>
      </c>
      <c r="B1421" s="262" t="s">
        <v>1707</v>
      </c>
      <c r="C1421" s="263" t="s">
        <v>1708</v>
      </c>
      <c r="D1421" s="264" t="s">
        <v>379</v>
      </c>
      <c r="E1421" s="265">
        <v>40.85</v>
      </c>
      <c r="F1421" s="265">
        <v>744</v>
      </c>
      <c r="G1421" s="266">
        <f>E1421*F1421</f>
        <v>30392.400000000001</v>
      </c>
      <c r="H1421" s="267">
        <v>1.7440000000000001E-2</v>
      </c>
      <c r="I1421" s="268">
        <f>E1421*H1421</f>
        <v>0.71242400000000006</v>
      </c>
      <c r="J1421" s="267">
        <v>0</v>
      </c>
      <c r="K1421" s="268">
        <f>E1421*J1421</f>
        <v>0</v>
      </c>
      <c r="O1421" s="260">
        <v>2</v>
      </c>
      <c r="AA1421" s="233">
        <v>1</v>
      </c>
      <c r="AB1421" s="233">
        <v>7</v>
      </c>
      <c r="AC1421" s="233">
        <v>7</v>
      </c>
      <c r="AZ1421" s="233">
        <v>2</v>
      </c>
      <c r="BA1421" s="233">
        <f>IF(AZ1421=1,G1421,0)</f>
        <v>0</v>
      </c>
      <c r="BB1421" s="233">
        <f>IF(AZ1421=2,G1421,0)</f>
        <v>30392.400000000001</v>
      </c>
      <c r="BC1421" s="233">
        <f>IF(AZ1421=3,G1421,0)</f>
        <v>0</v>
      </c>
      <c r="BD1421" s="233">
        <f>IF(AZ1421=4,G1421,0)</f>
        <v>0</v>
      </c>
      <c r="BE1421" s="233">
        <f>IF(AZ1421=5,G1421,0)</f>
        <v>0</v>
      </c>
      <c r="CA1421" s="260">
        <v>1</v>
      </c>
      <c r="CB1421" s="260">
        <v>7</v>
      </c>
    </row>
    <row r="1422" spans="1:80" x14ac:dyDescent="0.2">
      <c r="A1422" s="269"/>
      <c r="B1422" s="272"/>
      <c r="C1422" s="332" t="s">
        <v>1709</v>
      </c>
      <c r="D1422" s="333"/>
      <c r="E1422" s="273">
        <v>0</v>
      </c>
      <c r="F1422" s="274"/>
      <c r="G1422" s="275"/>
      <c r="H1422" s="276"/>
      <c r="I1422" s="270"/>
      <c r="J1422" s="277"/>
      <c r="K1422" s="270"/>
      <c r="M1422" s="271" t="s">
        <v>1709</v>
      </c>
      <c r="O1422" s="260"/>
    </row>
    <row r="1423" spans="1:80" x14ac:dyDescent="0.2">
      <c r="A1423" s="269"/>
      <c r="B1423" s="272"/>
      <c r="C1423" s="332" t="s">
        <v>1710</v>
      </c>
      <c r="D1423" s="333"/>
      <c r="E1423" s="273">
        <v>40.85</v>
      </c>
      <c r="F1423" s="274"/>
      <c r="G1423" s="275"/>
      <c r="H1423" s="276"/>
      <c r="I1423" s="270"/>
      <c r="J1423" s="277"/>
      <c r="K1423" s="270"/>
      <c r="M1423" s="271" t="s">
        <v>1710</v>
      </c>
      <c r="O1423" s="260"/>
    </row>
    <row r="1424" spans="1:80" x14ac:dyDescent="0.2">
      <c r="A1424" s="261">
        <v>368</v>
      </c>
      <c r="B1424" s="262" t="s">
        <v>1711</v>
      </c>
      <c r="C1424" s="263" t="s">
        <v>1712</v>
      </c>
      <c r="D1424" s="264" t="s">
        <v>379</v>
      </c>
      <c r="E1424" s="265">
        <v>38.700000000000003</v>
      </c>
      <c r="F1424" s="265">
        <v>942</v>
      </c>
      <c r="G1424" s="266">
        <f>E1424*F1424</f>
        <v>36455.4</v>
      </c>
      <c r="H1424" s="267">
        <v>1.745E-2</v>
      </c>
      <c r="I1424" s="268">
        <f>E1424*H1424</f>
        <v>0.67531500000000011</v>
      </c>
      <c r="J1424" s="267">
        <v>0</v>
      </c>
      <c r="K1424" s="268">
        <f>E1424*J1424</f>
        <v>0</v>
      </c>
      <c r="O1424" s="260">
        <v>2</v>
      </c>
      <c r="AA1424" s="233">
        <v>1</v>
      </c>
      <c r="AB1424" s="233">
        <v>7</v>
      </c>
      <c r="AC1424" s="233">
        <v>7</v>
      </c>
      <c r="AZ1424" s="233">
        <v>2</v>
      </c>
      <c r="BA1424" s="233">
        <f>IF(AZ1424=1,G1424,0)</f>
        <v>0</v>
      </c>
      <c r="BB1424" s="233">
        <f>IF(AZ1424=2,G1424,0)</f>
        <v>36455.4</v>
      </c>
      <c r="BC1424" s="233">
        <f>IF(AZ1424=3,G1424,0)</f>
        <v>0</v>
      </c>
      <c r="BD1424" s="233">
        <f>IF(AZ1424=4,G1424,0)</f>
        <v>0</v>
      </c>
      <c r="BE1424" s="233">
        <f>IF(AZ1424=5,G1424,0)</f>
        <v>0</v>
      </c>
      <c r="CA1424" s="260">
        <v>1</v>
      </c>
      <c r="CB1424" s="260">
        <v>7</v>
      </c>
    </row>
    <row r="1425" spans="1:80" x14ac:dyDescent="0.2">
      <c r="A1425" s="269"/>
      <c r="B1425" s="272"/>
      <c r="C1425" s="332" t="s">
        <v>1713</v>
      </c>
      <c r="D1425" s="333"/>
      <c r="E1425" s="273">
        <v>0</v>
      </c>
      <c r="F1425" s="274"/>
      <c r="G1425" s="275"/>
      <c r="H1425" s="276"/>
      <c r="I1425" s="270"/>
      <c r="J1425" s="277"/>
      <c r="K1425" s="270"/>
      <c r="M1425" s="271" t="s">
        <v>1713</v>
      </c>
      <c r="O1425" s="260"/>
    </row>
    <row r="1426" spans="1:80" x14ac:dyDescent="0.2">
      <c r="A1426" s="269"/>
      <c r="B1426" s="272"/>
      <c r="C1426" s="332" t="s">
        <v>1714</v>
      </c>
      <c r="D1426" s="333"/>
      <c r="E1426" s="273">
        <v>38.700000000000003</v>
      </c>
      <c r="F1426" s="274"/>
      <c r="G1426" s="275"/>
      <c r="H1426" s="276"/>
      <c r="I1426" s="270"/>
      <c r="J1426" s="277"/>
      <c r="K1426" s="270"/>
      <c r="M1426" s="271" t="s">
        <v>1714</v>
      </c>
      <c r="O1426" s="260"/>
    </row>
    <row r="1427" spans="1:80" x14ac:dyDescent="0.2">
      <c r="A1427" s="261">
        <v>369</v>
      </c>
      <c r="B1427" s="262" t="s">
        <v>1715</v>
      </c>
      <c r="C1427" s="263" t="s">
        <v>1716</v>
      </c>
      <c r="D1427" s="264" t="s">
        <v>322</v>
      </c>
      <c r="E1427" s="265">
        <v>3</v>
      </c>
      <c r="F1427" s="265">
        <v>1088</v>
      </c>
      <c r="G1427" s="266">
        <f>E1427*F1427</f>
        <v>3264</v>
      </c>
      <c r="H1427" s="267">
        <v>3.81E-3</v>
      </c>
      <c r="I1427" s="268">
        <f>E1427*H1427</f>
        <v>1.1429999999999999E-2</v>
      </c>
      <c r="J1427" s="267">
        <v>0</v>
      </c>
      <c r="K1427" s="268">
        <f>E1427*J1427</f>
        <v>0</v>
      </c>
      <c r="O1427" s="260">
        <v>2</v>
      </c>
      <c r="AA1427" s="233">
        <v>1</v>
      </c>
      <c r="AB1427" s="233">
        <v>7</v>
      </c>
      <c r="AC1427" s="233">
        <v>7</v>
      </c>
      <c r="AZ1427" s="233">
        <v>2</v>
      </c>
      <c r="BA1427" s="233">
        <f>IF(AZ1427=1,G1427,0)</f>
        <v>0</v>
      </c>
      <c r="BB1427" s="233">
        <f>IF(AZ1427=2,G1427,0)</f>
        <v>3264</v>
      </c>
      <c r="BC1427" s="233">
        <f>IF(AZ1427=3,G1427,0)</f>
        <v>0</v>
      </c>
      <c r="BD1427" s="233">
        <f>IF(AZ1427=4,G1427,0)</f>
        <v>0</v>
      </c>
      <c r="BE1427" s="233">
        <f>IF(AZ1427=5,G1427,0)</f>
        <v>0</v>
      </c>
      <c r="CA1427" s="260">
        <v>1</v>
      </c>
      <c r="CB1427" s="260">
        <v>7</v>
      </c>
    </row>
    <row r="1428" spans="1:80" x14ac:dyDescent="0.2">
      <c r="A1428" s="261">
        <v>370</v>
      </c>
      <c r="B1428" s="262" t="s">
        <v>1717</v>
      </c>
      <c r="C1428" s="263" t="s">
        <v>1718</v>
      </c>
      <c r="D1428" s="264" t="s">
        <v>200</v>
      </c>
      <c r="E1428" s="265">
        <v>605.39599999999996</v>
      </c>
      <c r="F1428" s="265">
        <v>92</v>
      </c>
      <c r="G1428" s="266">
        <f>E1428*F1428</f>
        <v>55696.431999999993</v>
      </c>
      <c r="H1428" s="267">
        <v>0</v>
      </c>
      <c r="I1428" s="268">
        <f>E1428*H1428</f>
        <v>0</v>
      </c>
      <c r="J1428" s="267">
        <v>-6.7000000000000004E-2</v>
      </c>
      <c r="K1428" s="268">
        <f>E1428*J1428</f>
        <v>-40.561532</v>
      </c>
      <c r="O1428" s="260">
        <v>2</v>
      </c>
      <c r="AA1428" s="233">
        <v>1</v>
      </c>
      <c r="AB1428" s="233">
        <v>7</v>
      </c>
      <c r="AC1428" s="233">
        <v>7</v>
      </c>
      <c r="AZ1428" s="233">
        <v>2</v>
      </c>
      <c r="BA1428" s="233">
        <f>IF(AZ1428=1,G1428,0)</f>
        <v>0</v>
      </c>
      <c r="BB1428" s="233">
        <f>IF(AZ1428=2,G1428,0)</f>
        <v>55696.431999999993</v>
      </c>
      <c r="BC1428" s="233">
        <f>IF(AZ1428=3,G1428,0)</f>
        <v>0</v>
      </c>
      <c r="BD1428" s="233">
        <f>IF(AZ1428=4,G1428,0)</f>
        <v>0</v>
      </c>
      <c r="BE1428" s="233">
        <f>IF(AZ1428=5,G1428,0)</f>
        <v>0</v>
      </c>
      <c r="CA1428" s="260">
        <v>1</v>
      </c>
      <c r="CB1428" s="260">
        <v>7</v>
      </c>
    </row>
    <row r="1429" spans="1:80" x14ac:dyDescent="0.2">
      <c r="A1429" s="269"/>
      <c r="B1429" s="272"/>
      <c r="C1429" s="332" t="s">
        <v>1719</v>
      </c>
      <c r="D1429" s="333"/>
      <c r="E1429" s="273">
        <v>0</v>
      </c>
      <c r="F1429" s="274"/>
      <c r="G1429" s="275"/>
      <c r="H1429" s="276"/>
      <c r="I1429" s="270"/>
      <c r="J1429" s="277"/>
      <c r="K1429" s="270"/>
      <c r="M1429" s="271" t="s">
        <v>1719</v>
      </c>
      <c r="O1429" s="260"/>
    </row>
    <row r="1430" spans="1:80" x14ac:dyDescent="0.2">
      <c r="A1430" s="269"/>
      <c r="B1430" s="272"/>
      <c r="C1430" s="332" t="s">
        <v>1550</v>
      </c>
      <c r="D1430" s="333"/>
      <c r="E1430" s="273">
        <v>39.335999999999999</v>
      </c>
      <c r="F1430" s="274"/>
      <c r="G1430" s="275"/>
      <c r="H1430" s="276"/>
      <c r="I1430" s="270"/>
      <c r="J1430" s="277"/>
      <c r="K1430" s="270"/>
      <c r="M1430" s="271" t="s">
        <v>1550</v>
      </c>
      <c r="O1430" s="260"/>
    </row>
    <row r="1431" spans="1:80" x14ac:dyDescent="0.2">
      <c r="A1431" s="269"/>
      <c r="B1431" s="272"/>
      <c r="C1431" s="332" t="s">
        <v>1720</v>
      </c>
      <c r="D1431" s="333"/>
      <c r="E1431" s="273">
        <v>0</v>
      </c>
      <c r="F1431" s="274"/>
      <c r="G1431" s="275"/>
      <c r="H1431" s="276"/>
      <c r="I1431" s="270"/>
      <c r="J1431" s="277"/>
      <c r="K1431" s="270"/>
      <c r="M1431" s="271" t="s">
        <v>1720</v>
      </c>
      <c r="O1431" s="260"/>
    </row>
    <row r="1432" spans="1:80" x14ac:dyDescent="0.2">
      <c r="A1432" s="269"/>
      <c r="B1432" s="272"/>
      <c r="C1432" s="332" t="s">
        <v>1552</v>
      </c>
      <c r="D1432" s="333"/>
      <c r="E1432" s="273">
        <v>566.05999999999995</v>
      </c>
      <c r="F1432" s="274"/>
      <c r="G1432" s="275"/>
      <c r="H1432" s="276"/>
      <c r="I1432" s="270"/>
      <c r="J1432" s="277"/>
      <c r="K1432" s="270"/>
      <c r="M1432" s="271" t="s">
        <v>1552</v>
      </c>
      <c r="O1432" s="260"/>
    </row>
    <row r="1433" spans="1:80" x14ac:dyDescent="0.2">
      <c r="A1433" s="261">
        <v>371</v>
      </c>
      <c r="B1433" s="262" t="s">
        <v>1721</v>
      </c>
      <c r="C1433" s="263" t="s">
        <v>1722</v>
      </c>
      <c r="D1433" s="264" t="s">
        <v>379</v>
      </c>
      <c r="E1433" s="265">
        <v>129.61000000000001</v>
      </c>
      <c r="F1433" s="265">
        <v>44</v>
      </c>
      <c r="G1433" s="266">
        <f>E1433*F1433</f>
        <v>5702.84</v>
      </c>
      <c r="H1433" s="267">
        <v>2.4000000000000001E-4</v>
      </c>
      <c r="I1433" s="268">
        <f>E1433*H1433</f>
        <v>3.1106400000000003E-2</v>
      </c>
      <c r="J1433" s="267">
        <v>0</v>
      </c>
      <c r="K1433" s="268">
        <f>E1433*J1433</f>
        <v>0</v>
      </c>
      <c r="O1433" s="260">
        <v>2</v>
      </c>
      <c r="AA1433" s="233">
        <v>1</v>
      </c>
      <c r="AB1433" s="233">
        <v>7</v>
      </c>
      <c r="AC1433" s="233">
        <v>7</v>
      </c>
      <c r="AZ1433" s="233">
        <v>2</v>
      </c>
      <c r="BA1433" s="233">
        <f>IF(AZ1433=1,G1433,0)</f>
        <v>0</v>
      </c>
      <c r="BB1433" s="233">
        <f>IF(AZ1433=2,G1433,0)</f>
        <v>5702.84</v>
      </c>
      <c r="BC1433" s="233">
        <f>IF(AZ1433=3,G1433,0)</f>
        <v>0</v>
      </c>
      <c r="BD1433" s="233">
        <f>IF(AZ1433=4,G1433,0)</f>
        <v>0</v>
      </c>
      <c r="BE1433" s="233">
        <f>IF(AZ1433=5,G1433,0)</f>
        <v>0</v>
      </c>
      <c r="CA1433" s="260">
        <v>1</v>
      </c>
      <c r="CB1433" s="260">
        <v>7</v>
      </c>
    </row>
    <row r="1434" spans="1:80" x14ac:dyDescent="0.2">
      <c r="A1434" s="269"/>
      <c r="B1434" s="272"/>
      <c r="C1434" s="332" t="s">
        <v>1649</v>
      </c>
      <c r="D1434" s="333"/>
      <c r="E1434" s="273">
        <v>129.61000000000001</v>
      </c>
      <c r="F1434" s="274"/>
      <c r="G1434" s="275"/>
      <c r="H1434" s="276"/>
      <c r="I1434" s="270"/>
      <c r="J1434" s="277"/>
      <c r="K1434" s="270"/>
      <c r="M1434" s="271" t="s">
        <v>1649</v>
      </c>
      <c r="O1434" s="260"/>
    </row>
    <row r="1435" spans="1:80" x14ac:dyDescent="0.2">
      <c r="A1435" s="261">
        <v>372</v>
      </c>
      <c r="B1435" s="262" t="s">
        <v>1723</v>
      </c>
      <c r="C1435" s="263" t="s">
        <v>1724</v>
      </c>
      <c r="D1435" s="264" t="s">
        <v>379</v>
      </c>
      <c r="E1435" s="265">
        <v>79.55</v>
      </c>
      <c r="F1435" s="265">
        <v>35</v>
      </c>
      <c r="G1435" s="266">
        <f>E1435*F1435</f>
        <v>2784.25</v>
      </c>
      <c r="H1435" s="267">
        <v>0</v>
      </c>
      <c r="I1435" s="268">
        <f>E1435*H1435</f>
        <v>0</v>
      </c>
      <c r="J1435" s="267">
        <v>-2.3E-2</v>
      </c>
      <c r="K1435" s="268">
        <f>E1435*J1435</f>
        <v>-1.82965</v>
      </c>
      <c r="O1435" s="260">
        <v>2</v>
      </c>
      <c r="AA1435" s="233">
        <v>1</v>
      </c>
      <c r="AB1435" s="233">
        <v>7</v>
      </c>
      <c r="AC1435" s="233">
        <v>7</v>
      </c>
      <c r="AZ1435" s="233">
        <v>2</v>
      </c>
      <c r="BA1435" s="233">
        <f>IF(AZ1435=1,G1435,0)</f>
        <v>0</v>
      </c>
      <c r="BB1435" s="233">
        <f>IF(AZ1435=2,G1435,0)</f>
        <v>2784.25</v>
      </c>
      <c r="BC1435" s="233">
        <f>IF(AZ1435=3,G1435,0)</f>
        <v>0</v>
      </c>
      <c r="BD1435" s="233">
        <f>IF(AZ1435=4,G1435,0)</f>
        <v>0</v>
      </c>
      <c r="BE1435" s="233">
        <f>IF(AZ1435=5,G1435,0)</f>
        <v>0</v>
      </c>
      <c r="CA1435" s="260">
        <v>1</v>
      </c>
      <c r="CB1435" s="260">
        <v>7</v>
      </c>
    </row>
    <row r="1436" spans="1:80" x14ac:dyDescent="0.2">
      <c r="A1436" s="269"/>
      <c r="B1436" s="272"/>
      <c r="C1436" s="332" t="s">
        <v>1725</v>
      </c>
      <c r="D1436" s="333"/>
      <c r="E1436" s="273">
        <v>0</v>
      </c>
      <c r="F1436" s="274"/>
      <c r="G1436" s="275"/>
      <c r="H1436" s="276"/>
      <c r="I1436" s="270"/>
      <c r="J1436" s="277"/>
      <c r="K1436" s="270"/>
      <c r="M1436" s="271" t="s">
        <v>1725</v>
      </c>
      <c r="O1436" s="260"/>
    </row>
    <row r="1437" spans="1:80" x14ac:dyDescent="0.2">
      <c r="A1437" s="269"/>
      <c r="B1437" s="272"/>
      <c r="C1437" s="332" t="s">
        <v>1726</v>
      </c>
      <c r="D1437" s="333"/>
      <c r="E1437" s="273">
        <v>79.55</v>
      </c>
      <c r="F1437" s="274"/>
      <c r="G1437" s="275"/>
      <c r="H1437" s="276"/>
      <c r="I1437" s="270"/>
      <c r="J1437" s="277"/>
      <c r="K1437" s="270"/>
      <c r="M1437" s="271" t="s">
        <v>1726</v>
      </c>
      <c r="O1437" s="260"/>
    </row>
    <row r="1438" spans="1:80" x14ac:dyDescent="0.2">
      <c r="A1438" s="261">
        <v>373</v>
      </c>
      <c r="B1438" s="262" t="s">
        <v>1727</v>
      </c>
      <c r="C1438" s="263" t="s">
        <v>1728</v>
      </c>
      <c r="D1438" s="264" t="s">
        <v>200</v>
      </c>
      <c r="E1438" s="265">
        <v>57.005000000000003</v>
      </c>
      <c r="F1438" s="265">
        <v>231</v>
      </c>
      <c r="G1438" s="266">
        <f>E1438*F1438</f>
        <v>13168.155000000001</v>
      </c>
      <c r="H1438" s="267">
        <v>0</v>
      </c>
      <c r="I1438" s="268">
        <f>E1438*H1438</f>
        <v>0</v>
      </c>
      <c r="J1438" s="267">
        <v>-2.1999999999999999E-2</v>
      </c>
      <c r="K1438" s="268">
        <f>E1438*J1438</f>
        <v>-1.2541100000000001</v>
      </c>
      <c r="O1438" s="260">
        <v>2</v>
      </c>
      <c r="AA1438" s="233">
        <v>1</v>
      </c>
      <c r="AB1438" s="233">
        <v>7</v>
      </c>
      <c r="AC1438" s="233">
        <v>7</v>
      </c>
      <c r="AZ1438" s="233">
        <v>2</v>
      </c>
      <c r="BA1438" s="233">
        <f>IF(AZ1438=1,G1438,0)</f>
        <v>0</v>
      </c>
      <c r="BB1438" s="233">
        <f>IF(AZ1438=2,G1438,0)</f>
        <v>13168.155000000001</v>
      </c>
      <c r="BC1438" s="233">
        <f>IF(AZ1438=3,G1438,0)</f>
        <v>0</v>
      </c>
      <c r="BD1438" s="233">
        <f>IF(AZ1438=4,G1438,0)</f>
        <v>0</v>
      </c>
      <c r="BE1438" s="233">
        <f>IF(AZ1438=5,G1438,0)</f>
        <v>0</v>
      </c>
      <c r="CA1438" s="260">
        <v>1</v>
      </c>
      <c r="CB1438" s="260">
        <v>7</v>
      </c>
    </row>
    <row r="1439" spans="1:80" x14ac:dyDescent="0.2">
      <c r="A1439" s="269"/>
      <c r="B1439" s="272"/>
      <c r="C1439" s="332" t="s">
        <v>1729</v>
      </c>
      <c r="D1439" s="333"/>
      <c r="E1439" s="273">
        <v>0</v>
      </c>
      <c r="F1439" s="274"/>
      <c r="G1439" s="275"/>
      <c r="H1439" s="276"/>
      <c r="I1439" s="270"/>
      <c r="J1439" s="277"/>
      <c r="K1439" s="270"/>
      <c r="M1439" s="271" t="s">
        <v>1729</v>
      </c>
      <c r="O1439" s="260"/>
    </row>
    <row r="1440" spans="1:80" x14ac:dyDescent="0.2">
      <c r="A1440" s="269"/>
      <c r="B1440" s="272"/>
      <c r="C1440" s="332" t="s">
        <v>1556</v>
      </c>
      <c r="D1440" s="333"/>
      <c r="E1440" s="273">
        <v>54.505000000000003</v>
      </c>
      <c r="F1440" s="274"/>
      <c r="G1440" s="275"/>
      <c r="H1440" s="276"/>
      <c r="I1440" s="270"/>
      <c r="J1440" s="277"/>
      <c r="K1440" s="270"/>
      <c r="M1440" s="271" t="s">
        <v>1556</v>
      </c>
      <c r="O1440" s="260"/>
    </row>
    <row r="1441" spans="1:80" x14ac:dyDescent="0.2">
      <c r="A1441" s="269"/>
      <c r="B1441" s="272"/>
      <c r="C1441" s="332" t="s">
        <v>1730</v>
      </c>
      <c r="D1441" s="333"/>
      <c r="E1441" s="273">
        <v>0</v>
      </c>
      <c r="F1441" s="274"/>
      <c r="G1441" s="275"/>
      <c r="H1441" s="276"/>
      <c r="I1441" s="270"/>
      <c r="J1441" s="277"/>
      <c r="K1441" s="270"/>
      <c r="M1441" s="271" t="s">
        <v>1730</v>
      </c>
      <c r="O1441" s="260"/>
    </row>
    <row r="1442" spans="1:80" x14ac:dyDescent="0.2">
      <c r="A1442" s="269"/>
      <c r="B1442" s="272"/>
      <c r="C1442" s="332" t="s">
        <v>1731</v>
      </c>
      <c r="D1442" s="333"/>
      <c r="E1442" s="273">
        <v>2.5</v>
      </c>
      <c r="F1442" s="274"/>
      <c r="G1442" s="275"/>
      <c r="H1442" s="276"/>
      <c r="I1442" s="270"/>
      <c r="J1442" s="277"/>
      <c r="K1442" s="270"/>
      <c r="M1442" s="271" t="s">
        <v>1731</v>
      </c>
      <c r="O1442" s="260"/>
    </row>
    <row r="1443" spans="1:80" x14ac:dyDescent="0.2">
      <c r="A1443" s="261">
        <v>374</v>
      </c>
      <c r="B1443" s="262" t="s">
        <v>1732</v>
      </c>
      <c r="C1443" s="263" t="s">
        <v>1733</v>
      </c>
      <c r="D1443" s="264" t="s">
        <v>379</v>
      </c>
      <c r="E1443" s="265">
        <v>196.4</v>
      </c>
      <c r="F1443" s="265">
        <v>181</v>
      </c>
      <c r="G1443" s="266">
        <f>E1443*F1443</f>
        <v>35548.400000000001</v>
      </c>
      <c r="H1443" s="267">
        <v>3.0000000000000001E-5</v>
      </c>
      <c r="I1443" s="268">
        <f>E1443*H1443</f>
        <v>5.8920000000000005E-3</v>
      </c>
      <c r="J1443" s="267">
        <v>0</v>
      </c>
      <c r="K1443" s="268">
        <f>E1443*J1443</f>
        <v>0</v>
      </c>
      <c r="O1443" s="260">
        <v>2</v>
      </c>
      <c r="AA1443" s="233">
        <v>1</v>
      </c>
      <c r="AB1443" s="233">
        <v>7</v>
      </c>
      <c r="AC1443" s="233">
        <v>7</v>
      </c>
      <c r="AZ1443" s="233">
        <v>2</v>
      </c>
      <c r="BA1443" s="233">
        <f>IF(AZ1443=1,G1443,0)</f>
        <v>0</v>
      </c>
      <c r="BB1443" s="233">
        <f>IF(AZ1443=2,G1443,0)</f>
        <v>35548.400000000001</v>
      </c>
      <c r="BC1443" s="233">
        <f>IF(AZ1443=3,G1443,0)</f>
        <v>0</v>
      </c>
      <c r="BD1443" s="233">
        <f>IF(AZ1443=4,G1443,0)</f>
        <v>0</v>
      </c>
      <c r="BE1443" s="233">
        <f>IF(AZ1443=5,G1443,0)</f>
        <v>0</v>
      </c>
      <c r="CA1443" s="260">
        <v>1</v>
      </c>
      <c r="CB1443" s="260">
        <v>7</v>
      </c>
    </row>
    <row r="1444" spans="1:80" x14ac:dyDescent="0.2">
      <c r="A1444" s="269"/>
      <c r="B1444" s="272"/>
      <c r="C1444" s="332" t="s">
        <v>1734</v>
      </c>
      <c r="D1444" s="333"/>
      <c r="E1444" s="273">
        <v>0</v>
      </c>
      <c r="F1444" s="274"/>
      <c r="G1444" s="275"/>
      <c r="H1444" s="276"/>
      <c r="I1444" s="270"/>
      <c r="J1444" s="277"/>
      <c r="K1444" s="270"/>
      <c r="M1444" s="271" t="s">
        <v>1734</v>
      </c>
      <c r="O1444" s="260"/>
    </row>
    <row r="1445" spans="1:80" x14ac:dyDescent="0.2">
      <c r="A1445" s="269"/>
      <c r="B1445" s="272"/>
      <c r="C1445" s="332" t="s">
        <v>1735</v>
      </c>
      <c r="D1445" s="333"/>
      <c r="E1445" s="273">
        <v>196.4</v>
      </c>
      <c r="F1445" s="274"/>
      <c r="G1445" s="275"/>
      <c r="H1445" s="276"/>
      <c r="I1445" s="270"/>
      <c r="J1445" s="277"/>
      <c r="K1445" s="270"/>
      <c r="M1445" s="271" t="s">
        <v>1735</v>
      </c>
      <c r="O1445" s="260"/>
    </row>
    <row r="1446" spans="1:80" x14ac:dyDescent="0.2">
      <c r="A1446" s="261">
        <v>375</v>
      </c>
      <c r="B1446" s="262" t="s">
        <v>1736</v>
      </c>
      <c r="C1446" s="263" t="s">
        <v>1737</v>
      </c>
      <c r="D1446" s="264" t="s">
        <v>379</v>
      </c>
      <c r="E1446" s="265">
        <v>81.599999999999994</v>
      </c>
      <c r="F1446" s="265">
        <v>38</v>
      </c>
      <c r="G1446" s="266">
        <f>E1446*F1446</f>
        <v>3100.7999999999997</v>
      </c>
      <c r="H1446" s="267">
        <v>6.2500000000000003E-3</v>
      </c>
      <c r="I1446" s="268">
        <f>E1446*H1446</f>
        <v>0.51</v>
      </c>
      <c r="J1446" s="267">
        <v>0</v>
      </c>
      <c r="K1446" s="268">
        <f>E1446*J1446</f>
        <v>0</v>
      </c>
      <c r="O1446" s="260">
        <v>2</v>
      </c>
      <c r="AA1446" s="233">
        <v>1</v>
      </c>
      <c r="AB1446" s="233">
        <v>7</v>
      </c>
      <c r="AC1446" s="233">
        <v>7</v>
      </c>
      <c r="AZ1446" s="233">
        <v>2</v>
      </c>
      <c r="BA1446" s="233">
        <f>IF(AZ1446=1,G1446,0)</f>
        <v>0</v>
      </c>
      <c r="BB1446" s="233">
        <f>IF(AZ1446=2,G1446,0)</f>
        <v>3100.7999999999997</v>
      </c>
      <c r="BC1446" s="233">
        <f>IF(AZ1446=3,G1446,0)</f>
        <v>0</v>
      </c>
      <c r="BD1446" s="233">
        <f>IF(AZ1446=4,G1446,0)</f>
        <v>0</v>
      </c>
      <c r="BE1446" s="233">
        <f>IF(AZ1446=5,G1446,0)</f>
        <v>0</v>
      </c>
      <c r="CA1446" s="260">
        <v>1</v>
      </c>
      <c r="CB1446" s="260">
        <v>7</v>
      </c>
    </row>
    <row r="1447" spans="1:80" x14ac:dyDescent="0.2">
      <c r="A1447" s="269"/>
      <c r="B1447" s="272"/>
      <c r="C1447" s="332" t="s">
        <v>1738</v>
      </c>
      <c r="D1447" s="333"/>
      <c r="E1447" s="273">
        <v>0</v>
      </c>
      <c r="F1447" s="274"/>
      <c r="G1447" s="275"/>
      <c r="H1447" s="276"/>
      <c r="I1447" s="270"/>
      <c r="J1447" s="277"/>
      <c r="K1447" s="270"/>
      <c r="M1447" s="271" t="s">
        <v>1738</v>
      </c>
      <c r="O1447" s="260"/>
    </row>
    <row r="1448" spans="1:80" x14ac:dyDescent="0.2">
      <c r="A1448" s="269"/>
      <c r="B1448" s="272"/>
      <c r="C1448" s="332" t="s">
        <v>1739</v>
      </c>
      <c r="D1448" s="333"/>
      <c r="E1448" s="273">
        <v>81.599999999999994</v>
      </c>
      <c r="F1448" s="274"/>
      <c r="G1448" s="275"/>
      <c r="H1448" s="276"/>
      <c r="I1448" s="270"/>
      <c r="J1448" s="277"/>
      <c r="K1448" s="270"/>
      <c r="M1448" s="271" t="s">
        <v>1739</v>
      </c>
      <c r="O1448" s="260"/>
    </row>
    <row r="1449" spans="1:80" x14ac:dyDescent="0.2">
      <c r="A1449" s="261">
        <v>376</v>
      </c>
      <c r="B1449" s="262" t="s">
        <v>1740</v>
      </c>
      <c r="C1449" s="263" t="s">
        <v>1741</v>
      </c>
      <c r="D1449" s="264" t="s">
        <v>379</v>
      </c>
      <c r="E1449" s="265">
        <v>4.5999999999999996</v>
      </c>
      <c r="F1449" s="265">
        <v>334</v>
      </c>
      <c r="G1449" s="266">
        <f>E1449*F1449</f>
        <v>1536.3999999999999</v>
      </c>
      <c r="H1449" s="267">
        <v>2.6599999999999999E-2</v>
      </c>
      <c r="I1449" s="268">
        <f>E1449*H1449</f>
        <v>0.12235999999999998</v>
      </c>
      <c r="J1449" s="267">
        <v>0</v>
      </c>
      <c r="K1449" s="268">
        <f>E1449*J1449</f>
        <v>0</v>
      </c>
      <c r="O1449" s="260">
        <v>2</v>
      </c>
      <c r="AA1449" s="233">
        <v>1</v>
      </c>
      <c r="AB1449" s="233">
        <v>7</v>
      </c>
      <c r="AC1449" s="233">
        <v>7</v>
      </c>
      <c r="AZ1449" s="233">
        <v>2</v>
      </c>
      <c r="BA1449" s="233">
        <f>IF(AZ1449=1,G1449,0)</f>
        <v>0</v>
      </c>
      <c r="BB1449" s="233">
        <f>IF(AZ1449=2,G1449,0)</f>
        <v>1536.3999999999999</v>
      </c>
      <c r="BC1449" s="233">
        <f>IF(AZ1449=3,G1449,0)</f>
        <v>0</v>
      </c>
      <c r="BD1449" s="233">
        <f>IF(AZ1449=4,G1449,0)</f>
        <v>0</v>
      </c>
      <c r="BE1449" s="233">
        <f>IF(AZ1449=5,G1449,0)</f>
        <v>0</v>
      </c>
      <c r="CA1449" s="260">
        <v>1</v>
      </c>
      <c r="CB1449" s="260">
        <v>7</v>
      </c>
    </row>
    <row r="1450" spans="1:80" x14ac:dyDescent="0.2">
      <c r="A1450" s="269"/>
      <c r="B1450" s="272"/>
      <c r="C1450" s="332" t="s">
        <v>1742</v>
      </c>
      <c r="D1450" s="333"/>
      <c r="E1450" s="273">
        <v>0</v>
      </c>
      <c r="F1450" s="274"/>
      <c r="G1450" s="275"/>
      <c r="H1450" s="276"/>
      <c r="I1450" s="270"/>
      <c r="J1450" s="277"/>
      <c r="K1450" s="270"/>
      <c r="M1450" s="271" t="s">
        <v>1742</v>
      </c>
      <c r="O1450" s="260"/>
    </row>
    <row r="1451" spans="1:80" x14ac:dyDescent="0.2">
      <c r="A1451" s="269"/>
      <c r="B1451" s="272"/>
      <c r="C1451" s="332" t="s">
        <v>1743</v>
      </c>
      <c r="D1451" s="333"/>
      <c r="E1451" s="273">
        <v>4.5999999999999996</v>
      </c>
      <c r="F1451" s="274"/>
      <c r="G1451" s="275"/>
      <c r="H1451" s="276"/>
      <c r="I1451" s="270"/>
      <c r="J1451" s="277"/>
      <c r="K1451" s="270"/>
      <c r="M1451" s="271" t="s">
        <v>1743</v>
      </c>
      <c r="O1451" s="260"/>
    </row>
    <row r="1452" spans="1:80" x14ac:dyDescent="0.2">
      <c r="A1452" s="261">
        <v>377</v>
      </c>
      <c r="B1452" s="262" t="s">
        <v>1744</v>
      </c>
      <c r="C1452" s="263" t="s">
        <v>1745</v>
      </c>
      <c r="D1452" s="264" t="s">
        <v>12</v>
      </c>
      <c r="E1452" s="265">
        <f>SUM(G1418:G1451)/100</f>
        <v>7067.2609700000003</v>
      </c>
      <c r="F1452" s="265">
        <v>8.9</v>
      </c>
      <c r="G1452" s="266">
        <f>E1452*F1452</f>
        <v>62898.622633000006</v>
      </c>
      <c r="H1452" s="267">
        <v>0</v>
      </c>
      <c r="I1452" s="268">
        <f>E1452*H1452</f>
        <v>0</v>
      </c>
      <c r="J1452" s="267"/>
      <c r="K1452" s="268">
        <f>E1452*J1452</f>
        <v>0</v>
      </c>
      <c r="O1452" s="260">
        <v>2</v>
      </c>
      <c r="AA1452" s="233">
        <v>7</v>
      </c>
      <c r="AB1452" s="233">
        <v>1002</v>
      </c>
      <c r="AC1452" s="233">
        <v>5</v>
      </c>
      <c r="AZ1452" s="233">
        <v>2</v>
      </c>
      <c r="BA1452" s="233">
        <f>IF(AZ1452=1,G1452,0)</f>
        <v>0</v>
      </c>
      <c r="BB1452" s="233">
        <f>IF(AZ1452=2,G1452,0)</f>
        <v>62898.622633000006</v>
      </c>
      <c r="BC1452" s="233">
        <f>IF(AZ1452=3,G1452,0)</f>
        <v>0</v>
      </c>
      <c r="BD1452" s="233">
        <f>IF(AZ1452=4,G1452,0)</f>
        <v>0</v>
      </c>
      <c r="BE1452" s="233">
        <f>IF(AZ1452=5,G1452,0)</f>
        <v>0</v>
      </c>
      <c r="CA1452" s="260">
        <v>7</v>
      </c>
      <c r="CB1452" s="260">
        <v>1002</v>
      </c>
    </row>
    <row r="1453" spans="1:80" x14ac:dyDescent="0.2">
      <c r="A1453" s="278"/>
      <c r="B1453" s="279" t="s">
        <v>100</v>
      </c>
      <c r="C1453" s="280" t="s">
        <v>1703</v>
      </c>
      <c r="D1453" s="281"/>
      <c r="E1453" s="282"/>
      <c r="F1453" s="283"/>
      <c r="G1453" s="284">
        <f>SUM(G1417:G1452)</f>
        <v>769624.71963300009</v>
      </c>
      <c r="H1453" s="285"/>
      <c r="I1453" s="286">
        <f>SUM(I1417:I1452)</f>
        <v>42.983344199999991</v>
      </c>
      <c r="J1453" s="285"/>
      <c r="K1453" s="286">
        <f>SUM(K1417:K1452)</f>
        <v>-43.645291999999998</v>
      </c>
      <c r="O1453" s="260">
        <v>4</v>
      </c>
      <c r="BA1453" s="287">
        <f>SUM(BA1417:BA1452)</f>
        <v>0</v>
      </c>
      <c r="BB1453" s="287">
        <f>SUM(BB1417:BB1452)</f>
        <v>769624.71963300009</v>
      </c>
      <c r="BC1453" s="287">
        <f>SUM(BC1417:BC1452)</f>
        <v>0</v>
      </c>
      <c r="BD1453" s="287">
        <f>SUM(BD1417:BD1452)</f>
        <v>0</v>
      </c>
      <c r="BE1453" s="287">
        <f>SUM(BE1417:BE1452)</f>
        <v>0</v>
      </c>
    </row>
    <row r="1454" spans="1:80" x14ac:dyDescent="0.2">
      <c r="A1454" s="250" t="s">
        <v>97</v>
      </c>
      <c r="B1454" s="251" t="s">
        <v>1746</v>
      </c>
      <c r="C1454" s="252" t="s">
        <v>1747</v>
      </c>
      <c r="D1454" s="253"/>
      <c r="E1454" s="254"/>
      <c r="F1454" s="254"/>
      <c r="G1454" s="255"/>
      <c r="H1454" s="256"/>
      <c r="I1454" s="257"/>
      <c r="J1454" s="258"/>
      <c r="K1454" s="259"/>
      <c r="O1454" s="260">
        <v>1</v>
      </c>
    </row>
    <row r="1455" spans="1:80" x14ac:dyDescent="0.2">
      <c r="A1455" s="261">
        <v>378</v>
      </c>
      <c r="B1455" s="262" t="s">
        <v>1749</v>
      </c>
      <c r="C1455" s="263" t="s">
        <v>1750</v>
      </c>
      <c r="D1455" s="264" t="s">
        <v>379</v>
      </c>
      <c r="E1455" s="265">
        <v>10.56</v>
      </c>
      <c r="F1455" s="265">
        <v>167</v>
      </c>
      <c r="G1455" s="266">
        <f>E1455*F1455</f>
        <v>1763.52</v>
      </c>
      <c r="H1455" s="267">
        <v>6.6499999999999997E-3</v>
      </c>
      <c r="I1455" s="268">
        <f>E1455*H1455</f>
        <v>7.0223999999999995E-2</v>
      </c>
      <c r="J1455" s="267">
        <v>0</v>
      </c>
      <c r="K1455" s="268">
        <f>E1455*J1455</f>
        <v>0</v>
      </c>
      <c r="O1455" s="260">
        <v>2</v>
      </c>
      <c r="AA1455" s="233">
        <v>1</v>
      </c>
      <c r="AB1455" s="233">
        <v>1</v>
      </c>
      <c r="AC1455" s="233">
        <v>1</v>
      </c>
      <c r="AZ1455" s="233">
        <v>2</v>
      </c>
      <c r="BA1455" s="233">
        <f>IF(AZ1455=1,G1455,0)</f>
        <v>0</v>
      </c>
      <c r="BB1455" s="233">
        <f>IF(AZ1455=2,G1455,0)</f>
        <v>1763.52</v>
      </c>
      <c r="BC1455" s="233">
        <f>IF(AZ1455=3,G1455,0)</f>
        <v>0</v>
      </c>
      <c r="BD1455" s="233">
        <f>IF(AZ1455=4,G1455,0)</f>
        <v>0</v>
      </c>
      <c r="BE1455" s="233">
        <f>IF(AZ1455=5,G1455,0)</f>
        <v>0</v>
      </c>
      <c r="CA1455" s="260">
        <v>1</v>
      </c>
      <c r="CB1455" s="260">
        <v>1</v>
      </c>
    </row>
    <row r="1456" spans="1:80" x14ac:dyDescent="0.2">
      <c r="A1456" s="269"/>
      <c r="B1456" s="272"/>
      <c r="C1456" s="332" t="s">
        <v>1751</v>
      </c>
      <c r="D1456" s="333"/>
      <c r="E1456" s="273">
        <v>0</v>
      </c>
      <c r="F1456" s="274"/>
      <c r="G1456" s="275"/>
      <c r="H1456" s="276"/>
      <c r="I1456" s="270"/>
      <c r="J1456" s="277"/>
      <c r="K1456" s="270"/>
      <c r="M1456" s="271" t="s">
        <v>1751</v>
      </c>
      <c r="O1456" s="260"/>
    </row>
    <row r="1457" spans="1:80" x14ac:dyDescent="0.2">
      <c r="A1457" s="269"/>
      <c r="B1457" s="272"/>
      <c r="C1457" s="332" t="s">
        <v>1752</v>
      </c>
      <c r="D1457" s="333"/>
      <c r="E1457" s="273">
        <v>10.56</v>
      </c>
      <c r="F1457" s="274"/>
      <c r="G1457" s="275"/>
      <c r="H1457" s="276"/>
      <c r="I1457" s="270"/>
      <c r="J1457" s="277"/>
      <c r="K1457" s="270"/>
      <c r="M1457" s="271" t="s">
        <v>1752</v>
      </c>
      <c r="O1457" s="260"/>
    </row>
    <row r="1458" spans="1:80" x14ac:dyDescent="0.2">
      <c r="A1458" s="261">
        <v>379</v>
      </c>
      <c r="B1458" s="262" t="s">
        <v>1753</v>
      </c>
      <c r="C1458" s="263" t="s">
        <v>1754</v>
      </c>
      <c r="D1458" s="264" t="s">
        <v>379</v>
      </c>
      <c r="E1458" s="265">
        <v>9.25</v>
      </c>
      <c r="F1458" s="265">
        <v>247</v>
      </c>
      <c r="G1458" s="266">
        <f>E1458*F1458</f>
        <v>2284.75</v>
      </c>
      <c r="H1458" s="267">
        <v>8.8699999999999994E-3</v>
      </c>
      <c r="I1458" s="268">
        <f>E1458*H1458</f>
        <v>8.2047499999999995E-2</v>
      </c>
      <c r="J1458" s="267">
        <v>0</v>
      </c>
      <c r="K1458" s="268">
        <f>E1458*J1458</f>
        <v>0</v>
      </c>
      <c r="O1458" s="260">
        <v>2</v>
      </c>
      <c r="AA1458" s="233">
        <v>1</v>
      </c>
      <c r="AB1458" s="233">
        <v>1</v>
      </c>
      <c r="AC1458" s="233">
        <v>1</v>
      </c>
      <c r="AZ1458" s="233">
        <v>2</v>
      </c>
      <c r="BA1458" s="233">
        <f>IF(AZ1458=1,G1458,0)</f>
        <v>0</v>
      </c>
      <c r="BB1458" s="233">
        <f>IF(AZ1458=2,G1458,0)</f>
        <v>2284.75</v>
      </c>
      <c r="BC1458" s="233">
        <f>IF(AZ1458=3,G1458,0)</f>
        <v>0</v>
      </c>
      <c r="BD1458" s="233">
        <f>IF(AZ1458=4,G1458,0)</f>
        <v>0</v>
      </c>
      <c r="BE1458" s="233">
        <f>IF(AZ1458=5,G1458,0)</f>
        <v>0</v>
      </c>
      <c r="CA1458" s="260">
        <v>1</v>
      </c>
      <c r="CB1458" s="260">
        <v>1</v>
      </c>
    </row>
    <row r="1459" spans="1:80" x14ac:dyDescent="0.2">
      <c r="A1459" s="269"/>
      <c r="B1459" s="272"/>
      <c r="C1459" s="332" t="s">
        <v>1755</v>
      </c>
      <c r="D1459" s="333"/>
      <c r="E1459" s="273">
        <v>0</v>
      </c>
      <c r="F1459" s="274"/>
      <c r="G1459" s="275"/>
      <c r="H1459" s="276"/>
      <c r="I1459" s="270"/>
      <c r="J1459" s="277"/>
      <c r="K1459" s="270"/>
      <c r="M1459" s="271" t="s">
        <v>1755</v>
      </c>
      <c r="O1459" s="260"/>
    </row>
    <row r="1460" spans="1:80" x14ac:dyDescent="0.2">
      <c r="A1460" s="269"/>
      <c r="B1460" s="272"/>
      <c r="C1460" s="332" t="s">
        <v>1756</v>
      </c>
      <c r="D1460" s="333"/>
      <c r="E1460" s="273">
        <v>9.25</v>
      </c>
      <c r="F1460" s="274"/>
      <c r="G1460" s="275"/>
      <c r="H1460" s="276"/>
      <c r="I1460" s="270"/>
      <c r="J1460" s="277"/>
      <c r="K1460" s="270"/>
      <c r="M1460" s="271" t="s">
        <v>1756</v>
      </c>
      <c r="O1460" s="260"/>
    </row>
    <row r="1461" spans="1:80" x14ac:dyDescent="0.2">
      <c r="A1461" s="261">
        <v>380</v>
      </c>
      <c r="B1461" s="262" t="s">
        <v>1757</v>
      </c>
      <c r="C1461" s="263" t="s">
        <v>1758</v>
      </c>
      <c r="D1461" s="264" t="s">
        <v>379</v>
      </c>
      <c r="E1461" s="265">
        <v>16.100000000000001</v>
      </c>
      <c r="F1461" s="265">
        <v>253</v>
      </c>
      <c r="G1461" s="266">
        <f>E1461*F1461</f>
        <v>4073.3</v>
      </c>
      <c r="H1461" s="267">
        <v>8.9999999999999993E-3</v>
      </c>
      <c r="I1461" s="268">
        <f>E1461*H1461</f>
        <v>0.1449</v>
      </c>
      <c r="J1461" s="267">
        <v>0</v>
      </c>
      <c r="K1461" s="268">
        <f>E1461*J1461</f>
        <v>0</v>
      </c>
      <c r="O1461" s="260">
        <v>2</v>
      </c>
      <c r="AA1461" s="233">
        <v>1</v>
      </c>
      <c r="AB1461" s="233">
        <v>1</v>
      </c>
      <c r="AC1461" s="233">
        <v>1</v>
      </c>
      <c r="AZ1461" s="233">
        <v>2</v>
      </c>
      <c r="BA1461" s="233">
        <f>IF(AZ1461=1,G1461,0)</f>
        <v>0</v>
      </c>
      <c r="BB1461" s="233">
        <f>IF(AZ1461=2,G1461,0)</f>
        <v>4073.3</v>
      </c>
      <c r="BC1461" s="233">
        <f>IF(AZ1461=3,G1461,0)</f>
        <v>0</v>
      </c>
      <c r="BD1461" s="233">
        <f>IF(AZ1461=4,G1461,0)</f>
        <v>0</v>
      </c>
      <c r="BE1461" s="233">
        <f>IF(AZ1461=5,G1461,0)</f>
        <v>0</v>
      </c>
      <c r="CA1461" s="260">
        <v>1</v>
      </c>
      <c r="CB1461" s="260">
        <v>1</v>
      </c>
    </row>
    <row r="1462" spans="1:80" x14ac:dyDescent="0.2">
      <c r="A1462" s="269"/>
      <c r="B1462" s="272"/>
      <c r="C1462" s="332" t="s">
        <v>1755</v>
      </c>
      <c r="D1462" s="333"/>
      <c r="E1462" s="273">
        <v>0</v>
      </c>
      <c r="F1462" s="274"/>
      <c r="G1462" s="275"/>
      <c r="H1462" s="276"/>
      <c r="I1462" s="270"/>
      <c r="J1462" s="277"/>
      <c r="K1462" s="270"/>
      <c r="M1462" s="271" t="s">
        <v>1755</v>
      </c>
      <c r="O1462" s="260"/>
    </row>
    <row r="1463" spans="1:80" x14ac:dyDescent="0.2">
      <c r="A1463" s="269"/>
      <c r="B1463" s="272"/>
      <c r="C1463" s="332" t="s">
        <v>1759</v>
      </c>
      <c r="D1463" s="333"/>
      <c r="E1463" s="273">
        <v>16.100000000000001</v>
      </c>
      <c r="F1463" s="274"/>
      <c r="G1463" s="275"/>
      <c r="H1463" s="276"/>
      <c r="I1463" s="270"/>
      <c r="J1463" s="277"/>
      <c r="K1463" s="270"/>
      <c r="M1463" s="271" t="s">
        <v>1759</v>
      </c>
      <c r="O1463" s="260"/>
    </row>
    <row r="1464" spans="1:80" x14ac:dyDescent="0.2">
      <c r="A1464" s="261">
        <v>381</v>
      </c>
      <c r="B1464" s="262" t="s">
        <v>1760</v>
      </c>
      <c r="C1464" s="263" t="s">
        <v>1761</v>
      </c>
      <c r="D1464" s="264" t="s">
        <v>200</v>
      </c>
      <c r="E1464" s="265">
        <v>80.605000000000004</v>
      </c>
      <c r="F1464" s="265">
        <v>149</v>
      </c>
      <c r="G1464" s="266">
        <f>E1464*F1464</f>
        <v>12010.145</v>
      </c>
      <c r="H1464" s="267">
        <v>0</v>
      </c>
      <c r="I1464" s="268">
        <f>E1464*H1464</f>
        <v>0</v>
      </c>
      <c r="J1464" s="267">
        <v>-1.098E-2</v>
      </c>
      <c r="K1464" s="268">
        <f>E1464*J1464</f>
        <v>-0.88504290000000008</v>
      </c>
      <c r="O1464" s="260">
        <v>2</v>
      </c>
      <c r="AA1464" s="233">
        <v>1</v>
      </c>
      <c r="AB1464" s="233">
        <v>7</v>
      </c>
      <c r="AC1464" s="233">
        <v>7</v>
      </c>
      <c r="AZ1464" s="233">
        <v>2</v>
      </c>
      <c r="BA1464" s="233">
        <f>IF(AZ1464=1,G1464,0)</f>
        <v>0</v>
      </c>
      <c r="BB1464" s="233">
        <f>IF(AZ1464=2,G1464,0)</f>
        <v>12010.145</v>
      </c>
      <c r="BC1464" s="233">
        <f>IF(AZ1464=3,G1464,0)</f>
        <v>0</v>
      </c>
      <c r="BD1464" s="233">
        <f>IF(AZ1464=4,G1464,0)</f>
        <v>0</v>
      </c>
      <c r="BE1464" s="233">
        <f>IF(AZ1464=5,G1464,0)</f>
        <v>0</v>
      </c>
      <c r="CA1464" s="260">
        <v>1</v>
      </c>
      <c r="CB1464" s="260">
        <v>7</v>
      </c>
    </row>
    <row r="1465" spans="1:80" x14ac:dyDescent="0.2">
      <c r="A1465" s="269"/>
      <c r="B1465" s="272"/>
      <c r="C1465" s="332" t="s">
        <v>1762</v>
      </c>
      <c r="D1465" s="333"/>
      <c r="E1465" s="273">
        <v>0</v>
      </c>
      <c r="F1465" s="274"/>
      <c r="G1465" s="275"/>
      <c r="H1465" s="276"/>
      <c r="I1465" s="270"/>
      <c r="J1465" s="277"/>
      <c r="K1465" s="270"/>
      <c r="M1465" s="271" t="s">
        <v>1762</v>
      </c>
      <c r="O1465" s="260"/>
    </row>
    <row r="1466" spans="1:80" x14ac:dyDescent="0.2">
      <c r="A1466" s="269"/>
      <c r="B1466" s="272"/>
      <c r="C1466" s="332" t="s">
        <v>1763</v>
      </c>
      <c r="D1466" s="333"/>
      <c r="E1466" s="273">
        <v>20.36</v>
      </c>
      <c r="F1466" s="274"/>
      <c r="G1466" s="275"/>
      <c r="H1466" s="276"/>
      <c r="I1466" s="270"/>
      <c r="J1466" s="277"/>
      <c r="K1466" s="270"/>
      <c r="M1466" s="271" t="s">
        <v>1763</v>
      </c>
      <c r="O1466" s="260"/>
    </row>
    <row r="1467" spans="1:80" x14ac:dyDescent="0.2">
      <c r="A1467" s="269"/>
      <c r="B1467" s="272"/>
      <c r="C1467" s="332" t="s">
        <v>1764</v>
      </c>
      <c r="D1467" s="333"/>
      <c r="E1467" s="273">
        <v>60.244999999999997</v>
      </c>
      <c r="F1467" s="274"/>
      <c r="G1467" s="275"/>
      <c r="H1467" s="276"/>
      <c r="I1467" s="270"/>
      <c r="J1467" s="277"/>
      <c r="K1467" s="270"/>
      <c r="M1467" s="271" t="s">
        <v>1764</v>
      </c>
      <c r="O1467" s="260"/>
    </row>
    <row r="1468" spans="1:80" x14ac:dyDescent="0.2">
      <c r="A1468" s="261">
        <v>382</v>
      </c>
      <c r="B1468" s="262" t="s">
        <v>1765</v>
      </c>
      <c r="C1468" s="263" t="s">
        <v>1766</v>
      </c>
      <c r="D1468" s="264" t="s">
        <v>200</v>
      </c>
      <c r="E1468" s="265">
        <v>80.605000000000004</v>
      </c>
      <c r="F1468" s="265">
        <v>17</v>
      </c>
      <c r="G1468" s="266">
        <f>E1468*F1468</f>
        <v>1370.2850000000001</v>
      </c>
      <c r="H1468" s="267">
        <v>0</v>
      </c>
      <c r="I1468" s="268">
        <f>E1468*H1468</f>
        <v>0</v>
      </c>
      <c r="J1468" s="267">
        <v>-8.0000000000000002E-3</v>
      </c>
      <c r="K1468" s="268">
        <f>E1468*J1468</f>
        <v>-0.64484000000000008</v>
      </c>
      <c r="O1468" s="260">
        <v>2</v>
      </c>
      <c r="AA1468" s="233">
        <v>1</v>
      </c>
      <c r="AB1468" s="233">
        <v>7</v>
      </c>
      <c r="AC1468" s="233">
        <v>7</v>
      </c>
      <c r="AZ1468" s="233">
        <v>2</v>
      </c>
      <c r="BA1468" s="233">
        <f>IF(AZ1468=1,G1468,0)</f>
        <v>0</v>
      </c>
      <c r="BB1468" s="233">
        <f>IF(AZ1468=2,G1468,0)</f>
        <v>1370.2850000000001</v>
      </c>
      <c r="BC1468" s="233">
        <f>IF(AZ1468=3,G1468,0)</f>
        <v>0</v>
      </c>
      <c r="BD1468" s="233">
        <f>IF(AZ1468=4,G1468,0)</f>
        <v>0</v>
      </c>
      <c r="BE1468" s="233">
        <f>IF(AZ1468=5,G1468,0)</f>
        <v>0</v>
      </c>
      <c r="CA1468" s="260">
        <v>1</v>
      </c>
      <c r="CB1468" s="260">
        <v>7</v>
      </c>
    </row>
    <row r="1469" spans="1:80" x14ac:dyDescent="0.2">
      <c r="A1469" s="269"/>
      <c r="B1469" s="272"/>
      <c r="C1469" s="332" t="s">
        <v>1762</v>
      </c>
      <c r="D1469" s="333"/>
      <c r="E1469" s="273">
        <v>0</v>
      </c>
      <c r="F1469" s="274"/>
      <c r="G1469" s="275"/>
      <c r="H1469" s="276"/>
      <c r="I1469" s="270"/>
      <c r="J1469" s="277"/>
      <c r="K1469" s="270"/>
      <c r="M1469" s="271" t="s">
        <v>1762</v>
      </c>
      <c r="O1469" s="260"/>
    </row>
    <row r="1470" spans="1:80" x14ac:dyDescent="0.2">
      <c r="A1470" s="269"/>
      <c r="B1470" s="272"/>
      <c r="C1470" s="332" t="s">
        <v>1763</v>
      </c>
      <c r="D1470" s="333"/>
      <c r="E1470" s="273">
        <v>20.36</v>
      </c>
      <c r="F1470" s="274"/>
      <c r="G1470" s="275"/>
      <c r="H1470" s="276"/>
      <c r="I1470" s="270"/>
      <c r="J1470" s="277"/>
      <c r="K1470" s="270"/>
      <c r="M1470" s="271" t="s">
        <v>1763</v>
      </c>
      <c r="O1470" s="260"/>
    </row>
    <row r="1471" spans="1:80" x14ac:dyDescent="0.2">
      <c r="A1471" s="269"/>
      <c r="B1471" s="272"/>
      <c r="C1471" s="332" t="s">
        <v>1764</v>
      </c>
      <c r="D1471" s="333"/>
      <c r="E1471" s="273">
        <v>60.244999999999997</v>
      </c>
      <c r="F1471" s="274"/>
      <c r="G1471" s="275"/>
      <c r="H1471" s="276"/>
      <c r="I1471" s="270"/>
      <c r="J1471" s="277"/>
      <c r="K1471" s="270"/>
      <c r="M1471" s="271" t="s">
        <v>1764</v>
      </c>
      <c r="O1471" s="260"/>
    </row>
    <row r="1472" spans="1:80" x14ac:dyDescent="0.2">
      <c r="A1472" s="261">
        <v>383</v>
      </c>
      <c r="B1472" s="262" t="s">
        <v>1767</v>
      </c>
      <c r="C1472" s="263" t="s">
        <v>1768</v>
      </c>
      <c r="D1472" s="264" t="s">
        <v>322</v>
      </c>
      <c r="E1472" s="265">
        <v>3</v>
      </c>
      <c r="F1472" s="265">
        <v>105</v>
      </c>
      <c r="G1472" s="266">
        <f>E1472*F1472</f>
        <v>315</v>
      </c>
      <c r="H1472" s="267">
        <v>0</v>
      </c>
      <c r="I1472" s="268">
        <f>E1472*H1472</f>
        <v>0</v>
      </c>
      <c r="J1472" s="267">
        <v>-3.0000000000000001E-3</v>
      </c>
      <c r="K1472" s="268">
        <f>E1472*J1472</f>
        <v>-9.0000000000000011E-3</v>
      </c>
      <c r="O1472" s="260">
        <v>2</v>
      </c>
      <c r="AA1472" s="233">
        <v>1</v>
      </c>
      <c r="AB1472" s="233">
        <v>7</v>
      </c>
      <c r="AC1472" s="233">
        <v>7</v>
      </c>
      <c r="AZ1472" s="233">
        <v>2</v>
      </c>
      <c r="BA1472" s="233">
        <f>IF(AZ1472=1,G1472,0)</f>
        <v>0</v>
      </c>
      <c r="BB1472" s="233">
        <f>IF(AZ1472=2,G1472,0)</f>
        <v>315</v>
      </c>
      <c r="BC1472" s="233">
        <f>IF(AZ1472=3,G1472,0)</f>
        <v>0</v>
      </c>
      <c r="BD1472" s="233">
        <f>IF(AZ1472=4,G1472,0)</f>
        <v>0</v>
      </c>
      <c r="BE1472" s="233">
        <f>IF(AZ1472=5,G1472,0)</f>
        <v>0</v>
      </c>
      <c r="CA1472" s="260">
        <v>1</v>
      </c>
      <c r="CB1472" s="260">
        <v>7</v>
      </c>
    </row>
    <row r="1473" spans="1:80" x14ac:dyDescent="0.2">
      <c r="A1473" s="269"/>
      <c r="B1473" s="272"/>
      <c r="C1473" s="332" t="s">
        <v>1769</v>
      </c>
      <c r="D1473" s="333"/>
      <c r="E1473" s="273">
        <v>0</v>
      </c>
      <c r="F1473" s="274"/>
      <c r="G1473" s="275"/>
      <c r="H1473" s="276"/>
      <c r="I1473" s="270"/>
      <c r="J1473" s="277"/>
      <c r="K1473" s="270"/>
      <c r="M1473" s="271" t="s">
        <v>1769</v>
      </c>
      <c r="O1473" s="260"/>
    </row>
    <row r="1474" spans="1:80" x14ac:dyDescent="0.2">
      <c r="A1474" s="269"/>
      <c r="B1474" s="272"/>
      <c r="C1474" s="332" t="s">
        <v>407</v>
      </c>
      <c r="D1474" s="333"/>
      <c r="E1474" s="273">
        <v>3</v>
      </c>
      <c r="F1474" s="274"/>
      <c r="G1474" s="275"/>
      <c r="H1474" s="276"/>
      <c r="I1474" s="270"/>
      <c r="J1474" s="277"/>
      <c r="K1474" s="270"/>
      <c r="M1474" s="271">
        <v>3</v>
      </c>
      <c r="O1474" s="260"/>
    </row>
    <row r="1475" spans="1:80" x14ac:dyDescent="0.2">
      <c r="A1475" s="261">
        <v>384</v>
      </c>
      <c r="B1475" s="262" t="s">
        <v>1770</v>
      </c>
      <c r="C1475" s="263" t="s">
        <v>1771</v>
      </c>
      <c r="D1475" s="264" t="s">
        <v>322</v>
      </c>
      <c r="E1475" s="265">
        <v>5</v>
      </c>
      <c r="F1475" s="265">
        <v>127</v>
      </c>
      <c r="G1475" s="266">
        <f>E1475*F1475</f>
        <v>635</v>
      </c>
      <c r="H1475" s="267">
        <v>0</v>
      </c>
      <c r="I1475" s="268">
        <f>E1475*H1475</f>
        <v>0</v>
      </c>
      <c r="J1475" s="267">
        <v>-5.0000000000000001E-3</v>
      </c>
      <c r="K1475" s="268">
        <f>E1475*J1475</f>
        <v>-2.5000000000000001E-2</v>
      </c>
      <c r="O1475" s="260">
        <v>2</v>
      </c>
      <c r="AA1475" s="233">
        <v>1</v>
      </c>
      <c r="AB1475" s="233">
        <v>7</v>
      </c>
      <c r="AC1475" s="233">
        <v>7</v>
      </c>
      <c r="AZ1475" s="233">
        <v>2</v>
      </c>
      <c r="BA1475" s="233">
        <f>IF(AZ1475=1,G1475,0)</f>
        <v>0</v>
      </c>
      <c r="BB1475" s="233">
        <f>IF(AZ1475=2,G1475,0)</f>
        <v>635</v>
      </c>
      <c r="BC1475" s="233">
        <f>IF(AZ1475=3,G1475,0)</f>
        <v>0</v>
      </c>
      <c r="BD1475" s="233">
        <f>IF(AZ1475=4,G1475,0)</f>
        <v>0</v>
      </c>
      <c r="BE1475" s="233">
        <f>IF(AZ1475=5,G1475,0)</f>
        <v>0</v>
      </c>
      <c r="CA1475" s="260">
        <v>1</v>
      </c>
      <c r="CB1475" s="260">
        <v>7</v>
      </c>
    </row>
    <row r="1476" spans="1:80" x14ac:dyDescent="0.2">
      <c r="A1476" s="269"/>
      <c r="B1476" s="272"/>
      <c r="C1476" s="332" t="s">
        <v>1769</v>
      </c>
      <c r="D1476" s="333"/>
      <c r="E1476" s="273">
        <v>0</v>
      </c>
      <c r="F1476" s="274"/>
      <c r="G1476" s="275"/>
      <c r="H1476" s="276"/>
      <c r="I1476" s="270"/>
      <c r="J1476" s="277"/>
      <c r="K1476" s="270"/>
      <c r="M1476" s="271" t="s">
        <v>1769</v>
      </c>
      <c r="O1476" s="260"/>
    </row>
    <row r="1477" spans="1:80" x14ac:dyDescent="0.2">
      <c r="A1477" s="269"/>
      <c r="B1477" s="272"/>
      <c r="C1477" s="332" t="s">
        <v>1772</v>
      </c>
      <c r="D1477" s="333"/>
      <c r="E1477" s="273">
        <v>5</v>
      </c>
      <c r="F1477" s="274"/>
      <c r="G1477" s="275"/>
      <c r="H1477" s="276"/>
      <c r="I1477" s="270"/>
      <c r="J1477" s="277"/>
      <c r="K1477" s="270"/>
      <c r="M1477" s="271">
        <v>5</v>
      </c>
      <c r="O1477" s="260"/>
    </row>
    <row r="1478" spans="1:80" x14ac:dyDescent="0.2">
      <c r="A1478" s="261">
        <v>385</v>
      </c>
      <c r="B1478" s="262" t="s">
        <v>1773</v>
      </c>
      <c r="C1478" s="263" t="s">
        <v>1774</v>
      </c>
      <c r="D1478" s="264" t="s">
        <v>322</v>
      </c>
      <c r="E1478" s="265">
        <v>17</v>
      </c>
      <c r="F1478" s="265">
        <v>1544</v>
      </c>
      <c r="G1478" s="266">
        <f>E1478*F1478</f>
        <v>26248</v>
      </c>
      <c r="H1478" s="267">
        <v>2.7999999999999998E-4</v>
      </c>
      <c r="I1478" s="268">
        <f>E1478*H1478</f>
        <v>4.7599999999999995E-3</v>
      </c>
      <c r="J1478" s="267">
        <v>0</v>
      </c>
      <c r="K1478" s="268">
        <f>E1478*J1478</f>
        <v>0</v>
      </c>
      <c r="O1478" s="260">
        <v>2</v>
      </c>
      <c r="AA1478" s="233">
        <v>1</v>
      </c>
      <c r="AB1478" s="233">
        <v>7</v>
      </c>
      <c r="AC1478" s="233">
        <v>7</v>
      </c>
      <c r="AZ1478" s="233">
        <v>2</v>
      </c>
      <c r="BA1478" s="233">
        <f>IF(AZ1478=1,G1478,0)</f>
        <v>0</v>
      </c>
      <c r="BB1478" s="233">
        <f>IF(AZ1478=2,G1478,0)</f>
        <v>26248</v>
      </c>
      <c r="BC1478" s="233">
        <f>IF(AZ1478=3,G1478,0)</f>
        <v>0</v>
      </c>
      <c r="BD1478" s="233">
        <f>IF(AZ1478=4,G1478,0)</f>
        <v>0</v>
      </c>
      <c r="BE1478" s="233">
        <f>IF(AZ1478=5,G1478,0)</f>
        <v>0</v>
      </c>
      <c r="CA1478" s="260">
        <v>1</v>
      </c>
      <c r="CB1478" s="260">
        <v>7</v>
      </c>
    </row>
    <row r="1479" spans="1:80" x14ac:dyDescent="0.2">
      <c r="A1479" s="269"/>
      <c r="B1479" s="272"/>
      <c r="C1479" s="332" t="s">
        <v>704</v>
      </c>
      <c r="D1479" s="333"/>
      <c r="E1479" s="273">
        <v>0</v>
      </c>
      <c r="F1479" s="274"/>
      <c r="G1479" s="275"/>
      <c r="H1479" s="276"/>
      <c r="I1479" s="270"/>
      <c r="J1479" s="277"/>
      <c r="K1479" s="270"/>
      <c r="M1479" s="271" t="s">
        <v>704</v>
      </c>
      <c r="O1479" s="260"/>
    </row>
    <row r="1480" spans="1:80" x14ac:dyDescent="0.2">
      <c r="A1480" s="269"/>
      <c r="B1480" s="272"/>
      <c r="C1480" s="332" t="s">
        <v>516</v>
      </c>
      <c r="D1480" s="333"/>
      <c r="E1480" s="273">
        <v>17</v>
      </c>
      <c r="F1480" s="274"/>
      <c r="G1480" s="275"/>
      <c r="H1480" s="276"/>
      <c r="I1480" s="270"/>
      <c r="J1480" s="277"/>
      <c r="K1480" s="270"/>
      <c r="M1480" s="271">
        <v>17</v>
      </c>
      <c r="O1480" s="260"/>
    </row>
    <row r="1481" spans="1:80" x14ac:dyDescent="0.2">
      <c r="A1481" s="261">
        <v>386</v>
      </c>
      <c r="B1481" s="262" t="s">
        <v>1775</v>
      </c>
      <c r="C1481" s="263" t="s">
        <v>1776</v>
      </c>
      <c r="D1481" s="264" t="s">
        <v>379</v>
      </c>
      <c r="E1481" s="265">
        <v>28.1</v>
      </c>
      <c r="F1481" s="265">
        <v>480</v>
      </c>
      <c r="G1481" s="266">
        <f>E1481*F1481</f>
        <v>13488</v>
      </c>
      <c r="H1481" s="267">
        <v>4.4000000000000002E-4</v>
      </c>
      <c r="I1481" s="268">
        <f>E1481*H1481</f>
        <v>1.2364000000000002E-2</v>
      </c>
      <c r="J1481" s="267">
        <v>0</v>
      </c>
      <c r="K1481" s="268">
        <f>E1481*J1481</f>
        <v>0</v>
      </c>
      <c r="O1481" s="260">
        <v>2</v>
      </c>
      <c r="AA1481" s="233">
        <v>1</v>
      </c>
      <c r="AB1481" s="233">
        <v>7</v>
      </c>
      <c r="AC1481" s="233">
        <v>7</v>
      </c>
      <c r="AZ1481" s="233">
        <v>2</v>
      </c>
      <c r="BA1481" s="233">
        <f>IF(AZ1481=1,G1481,0)</f>
        <v>0</v>
      </c>
      <c r="BB1481" s="233">
        <f>IF(AZ1481=2,G1481,0)</f>
        <v>13488</v>
      </c>
      <c r="BC1481" s="233">
        <f>IF(AZ1481=3,G1481,0)</f>
        <v>0</v>
      </c>
      <c r="BD1481" s="233">
        <f>IF(AZ1481=4,G1481,0)</f>
        <v>0</v>
      </c>
      <c r="BE1481" s="233">
        <f>IF(AZ1481=5,G1481,0)</f>
        <v>0</v>
      </c>
      <c r="CA1481" s="260">
        <v>1</v>
      </c>
      <c r="CB1481" s="260">
        <v>7</v>
      </c>
    </row>
    <row r="1482" spans="1:80" x14ac:dyDescent="0.2">
      <c r="A1482" s="269"/>
      <c r="B1482" s="272"/>
      <c r="C1482" s="332" t="s">
        <v>1777</v>
      </c>
      <c r="D1482" s="333"/>
      <c r="E1482" s="273">
        <v>0</v>
      </c>
      <c r="F1482" s="274"/>
      <c r="G1482" s="275"/>
      <c r="H1482" s="276"/>
      <c r="I1482" s="270"/>
      <c r="J1482" s="277"/>
      <c r="K1482" s="270"/>
      <c r="M1482" s="271" t="s">
        <v>1777</v>
      </c>
      <c r="O1482" s="260"/>
    </row>
    <row r="1483" spans="1:80" x14ac:dyDescent="0.2">
      <c r="A1483" s="269"/>
      <c r="B1483" s="272"/>
      <c r="C1483" s="332" t="s">
        <v>1778</v>
      </c>
      <c r="D1483" s="333"/>
      <c r="E1483" s="273">
        <v>28.1</v>
      </c>
      <c r="F1483" s="274"/>
      <c r="G1483" s="275"/>
      <c r="H1483" s="276"/>
      <c r="I1483" s="270"/>
      <c r="J1483" s="277"/>
      <c r="K1483" s="270"/>
      <c r="M1483" s="271" t="s">
        <v>1778</v>
      </c>
      <c r="O1483" s="260"/>
    </row>
    <row r="1484" spans="1:80" ht="22.5" x14ac:dyDescent="0.2">
      <c r="A1484" s="261">
        <v>387</v>
      </c>
      <c r="B1484" s="262" t="s">
        <v>1779</v>
      </c>
      <c r="C1484" s="263" t="s">
        <v>1780</v>
      </c>
      <c r="D1484" s="264" t="s">
        <v>379</v>
      </c>
      <c r="E1484" s="265">
        <v>42.05</v>
      </c>
      <c r="F1484" s="265">
        <v>2090</v>
      </c>
      <c r="G1484" s="266">
        <f>E1484*F1484</f>
        <v>87884.5</v>
      </c>
      <c r="H1484" s="267">
        <v>0</v>
      </c>
      <c r="I1484" s="268">
        <f>E1484*H1484</f>
        <v>0</v>
      </c>
      <c r="J1484" s="267"/>
      <c r="K1484" s="268">
        <f>E1484*J1484</f>
        <v>0</v>
      </c>
      <c r="O1484" s="260">
        <v>2</v>
      </c>
      <c r="AA1484" s="233">
        <v>12</v>
      </c>
      <c r="AB1484" s="233">
        <v>0</v>
      </c>
      <c r="AC1484" s="233">
        <v>369</v>
      </c>
      <c r="AZ1484" s="233">
        <v>2</v>
      </c>
      <c r="BA1484" s="233">
        <f>IF(AZ1484=1,G1484,0)</f>
        <v>0</v>
      </c>
      <c r="BB1484" s="233">
        <f>IF(AZ1484=2,G1484,0)</f>
        <v>87884.5</v>
      </c>
      <c r="BC1484" s="233">
        <f>IF(AZ1484=3,G1484,0)</f>
        <v>0</v>
      </c>
      <c r="BD1484" s="233">
        <f>IF(AZ1484=4,G1484,0)</f>
        <v>0</v>
      </c>
      <c r="BE1484" s="233">
        <f>IF(AZ1484=5,G1484,0)</f>
        <v>0</v>
      </c>
      <c r="CA1484" s="260">
        <v>12</v>
      </c>
      <c r="CB1484" s="260">
        <v>0</v>
      </c>
    </row>
    <row r="1485" spans="1:80" x14ac:dyDescent="0.2">
      <c r="A1485" s="269"/>
      <c r="B1485" s="272"/>
      <c r="C1485" s="332" t="s">
        <v>1781</v>
      </c>
      <c r="D1485" s="333"/>
      <c r="E1485" s="273">
        <v>15.3</v>
      </c>
      <c r="F1485" s="274"/>
      <c r="G1485" s="275"/>
      <c r="H1485" s="276"/>
      <c r="I1485" s="270"/>
      <c r="J1485" s="277"/>
      <c r="K1485" s="270"/>
      <c r="M1485" s="271" t="s">
        <v>1781</v>
      </c>
      <c r="O1485" s="260"/>
    </row>
    <row r="1486" spans="1:80" x14ac:dyDescent="0.2">
      <c r="A1486" s="269"/>
      <c r="B1486" s="272"/>
      <c r="C1486" s="332" t="s">
        <v>1782</v>
      </c>
      <c r="D1486" s="333"/>
      <c r="E1486" s="273">
        <v>26.75</v>
      </c>
      <c r="F1486" s="274"/>
      <c r="G1486" s="275"/>
      <c r="H1486" s="276"/>
      <c r="I1486" s="270"/>
      <c r="J1486" s="277"/>
      <c r="K1486" s="270"/>
      <c r="M1486" s="271" t="s">
        <v>1782</v>
      </c>
      <c r="O1486" s="260"/>
    </row>
    <row r="1487" spans="1:80" x14ac:dyDescent="0.2">
      <c r="A1487" s="261">
        <v>388</v>
      </c>
      <c r="B1487" s="262" t="s">
        <v>1783</v>
      </c>
      <c r="C1487" s="263" t="s">
        <v>1784</v>
      </c>
      <c r="D1487" s="264" t="s">
        <v>379</v>
      </c>
      <c r="E1487" s="265">
        <v>15.8</v>
      </c>
      <c r="F1487" s="265">
        <v>1045</v>
      </c>
      <c r="G1487" s="266">
        <f>E1487*F1487</f>
        <v>16511</v>
      </c>
      <c r="H1487" s="267">
        <v>0</v>
      </c>
      <c r="I1487" s="268">
        <f>E1487*H1487</f>
        <v>0</v>
      </c>
      <c r="J1487" s="267"/>
      <c r="K1487" s="268">
        <f>E1487*J1487</f>
        <v>0</v>
      </c>
      <c r="O1487" s="260">
        <v>2</v>
      </c>
      <c r="AA1487" s="233">
        <v>12</v>
      </c>
      <c r="AB1487" s="233">
        <v>0</v>
      </c>
      <c r="AC1487" s="233">
        <v>370</v>
      </c>
      <c r="AZ1487" s="233">
        <v>2</v>
      </c>
      <c r="BA1487" s="233">
        <f>IF(AZ1487=1,G1487,0)</f>
        <v>0</v>
      </c>
      <c r="BB1487" s="233">
        <f>IF(AZ1487=2,G1487,0)</f>
        <v>16511</v>
      </c>
      <c r="BC1487" s="233">
        <f>IF(AZ1487=3,G1487,0)</f>
        <v>0</v>
      </c>
      <c r="BD1487" s="233">
        <f>IF(AZ1487=4,G1487,0)</f>
        <v>0</v>
      </c>
      <c r="BE1487" s="233">
        <f>IF(AZ1487=5,G1487,0)</f>
        <v>0</v>
      </c>
      <c r="CA1487" s="260">
        <v>12</v>
      </c>
      <c r="CB1487" s="260">
        <v>0</v>
      </c>
    </row>
    <row r="1488" spans="1:80" x14ac:dyDescent="0.2">
      <c r="A1488" s="269"/>
      <c r="B1488" s="272"/>
      <c r="C1488" s="332" t="s">
        <v>1785</v>
      </c>
      <c r="D1488" s="333"/>
      <c r="E1488" s="273">
        <v>15.8</v>
      </c>
      <c r="F1488" s="274"/>
      <c r="G1488" s="275"/>
      <c r="H1488" s="276"/>
      <c r="I1488" s="270"/>
      <c r="J1488" s="277"/>
      <c r="K1488" s="270"/>
      <c r="M1488" s="271" t="s">
        <v>1785</v>
      </c>
      <c r="O1488" s="260"/>
    </row>
    <row r="1489" spans="1:80" ht="22.5" x14ac:dyDescent="0.2">
      <c r="A1489" s="261">
        <v>389</v>
      </c>
      <c r="B1489" s="262" t="s">
        <v>1786</v>
      </c>
      <c r="C1489" s="263" t="s">
        <v>1787</v>
      </c>
      <c r="D1489" s="264" t="s">
        <v>322</v>
      </c>
      <c r="E1489" s="265">
        <v>3</v>
      </c>
      <c r="F1489" s="265">
        <v>2356</v>
      </c>
      <c r="G1489" s="266">
        <f t="shared" ref="G1489:G1504" si="16">E1489*F1489</f>
        <v>7068</v>
      </c>
      <c r="H1489" s="267">
        <v>0</v>
      </c>
      <c r="I1489" s="268">
        <f t="shared" ref="I1489:I1504" si="17">E1489*H1489</f>
        <v>0</v>
      </c>
      <c r="J1489" s="267"/>
      <c r="K1489" s="268">
        <f t="shared" ref="K1489:K1504" si="18">E1489*J1489</f>
        <v>0</v>
      </c>
      <c r="O1489" s="260">
        <v>2</v>
      </c>
      <c r="AA1489" s="233">
        <v>12</v>
      </c>
      <c r="AB1489" s="233">
        <v>0</v>
      </c>
      <c r="AC1489" s="233">
        <v>406</v>
      </c>
      <c r="AZ1489" s="233">
        <v>2</v>
      </c>
      <c r="BA1489" s="233">
        <f t="shared" ref="BA1489:BA1504" si="19">IF(AZ1489=1,G1489,0)</f>
        <v>0</v>
      </c>
      <c r="BB1489" s="233">
        <f t="shared" ref="BB1489:BB1504" si="20">IF(AZ1489=2,G1489,0)</f>
        <v>7068</v>
      </c>
      <c r="BC1489" s="233">
        <f t="shared" ref="BC1489:BC1504" si="21">IF(AZ1489=3,G1489,0)</f>
        <v>0</v>
      </c>
      <c r="BD1489" s="233">
        <f t="shared" ref="BD1489:BD1504" si="22">IF(AZ1489=4,G1489,0)</f>
        <v>0</v>
      </c>
      <c r="BE1489" s="233">
        <f t="shared" ref="BE1489:BE1504" si="23">IF(AZ1489=5,G1489,0)</f>
        <v>0</v>
      </c>
      <c r="CA1489" s="260">
        <v>12</v>
      </c>
      <c r="CB1489" s="260">
        <v>0</v>
      </c>
    </row>
    <row r="1490" spans="1:80" ht="22.5" x14ac:dyDescent="0.2">
      <c r="A1490" s="261">
        <v>390</v>
      </c>
      <c r="B1490" s="262" t="s">
        <v>1788</v>
      </c>
      <c r="C1490" s="263" t="s">
        <v>1789</v>
      </c>
      <c r="D1490" s="264" t="s">
        <v>322</v>
      </c>
      <c r="E1490" s="265">
        <v>3</v>
      </c>
      <c r="F1490" s="265">
        <v>3494</v>
      </c>
      <c r="G1490" s="266">
        <f t="shared" si="16"/>
        <v>10482</v>
      </c>
      <c r="H1490" s="267">
        <v>0</v>
      </c>
      <c r="I1490" s="268">
        <f t="shared" si="17"/>
        <v>0</v>
      </c>
      <c r="J1490" s="267"/>
      <c r="K1490" s="268">
        <f t="shared" si="18"/>
        <v>0</v>
      </c>
      <c r="O1490" s="260">
        <v>2</v>
      </c>
      <c r="AA1490" s="233">
        <v>12</v>
      </c>
      <c r="AB1490" s="233">
        <v>0</v>
      </c>
      <c r="AC1490" s="233">
        <v>407</v>
      </c>
      <c r="AZ1490" s="233">
        <v>2</v>
      </c>
      <c r="BA1490" s="233">
        <f t="shared" si="19"/>
        <v>0</v>
      </c>
      <c r="BB1490" s="233">
        <f t="shared" si="20"/>
        <v>10482</v>
      </c>
      <c r="BC1490" s="233">
        <f t="shared" si="21"/>
        <v>0</v>
      </c>
      <c r="BD1490" s="233">
        <f t="shared" si="22"/>
        <v>0</v>
      </c>
      <c r="BE1490" s="233">
        <f t="shared" si="23"/>
        <v>0</v>
      </c>
      <c r="CA1490" s="260">
        <v>12</v>
      </c>
      <c r="CB1490" s="260">
        <v>0</v>
      </c>
    </row>
    <row r="1491" spans="1:80" ht="22.5" x14ac:dyDescent="0.2">
      <c r="A1491" s="261">
        <v>391</v>
      </c>
      <c r="B1491" s="262" t="s">
        <v>1790</v>
      </c>
      <c r="C1491" s="263" t="s">
        <v>1791</v>
      </c>
      <c r="D1491" s="264" t="s">
        <v>322</v>
      </c>
      <c r="E1491" s="265">
        <v>2</v>
      </c>
      <c r="F1491" s="265">
        <v>9739</v>
      </c>
      <c r="G1491" s="266">
        <f t="shared" si="16"/>
        <v>19478</v>
      </c>
      <c r="H1491" s="267">
        <v>0</v>
      </c>
      <c r="I1491" s="268">
        <f t="shared" si="17"/>
        <v>0</v>
      </c>
      <c r="J1491" s="267"/>
      <c r="K1491" s="268">
        <f t="shared" si="18"/>
        <v>0</v>
      </c>
      <c r="O1491" s="260">
        <v>2</v>
      </c>
      <c r="AA1491" s="233">
        <v>12</v>
      </c>
      <c r="AB1491" s="233">
        <v>0</v>
      </c>
      <c r="AC1491" s="233">
        <v>408</v>
      </c>
      <c r="AZ1491" s="233">
        <v>2</v>
      </c>
      <c r="BA1491" s="233">
        <f t="shared" si="19"/>
        <v>0</v>
      </c>
      <c r="BB1491" s="233">
        <f t="shared" si="20"/>
        <v>19478</v>
      </c>
      <c r="BC1491" s="233">
        <f t="shared" si="21"/>
        <v>0</v>
      </c>
      <c r="BD1491" s="233">
        <f t="shared" si="22"/>
        <v>0</v>
      </c>
      <c r="BE1491" s="233">
        <f t="shared" si="23"/>
        <v>0</v>
      </c>
      <c r="CA1491" s="260">
        <v>12</v>
      </c>
      <c r="CB1491" s="260">
        <v>0</v>
      </c>
    </row>
    <row r="1492" spans="1:80" ht="22.5" x14ac:dyDescent="0.2">
      <c r="A1492" s="261">
        <v>392</v>
      </c>
      <c r="B1492" s="262" t="s">
        <v>1792</v>
      </c>
      <c r="C1492" s="263" t="s">
        <v>1793</v>
      </c>
      <c r="D1492" s="264" t="s">
        <v>322</v>
      </c>
      <c r="E1492" s="265">
        <v>1</v>
      </c>
      <c r="F1492" s="265">
        <v>9842</v>
      </c>
      <c r="G1492" s="266">
        <f t="shared" si="16"/>
        <v>9842</v>
      </c>
      <c r="H1492" s="267">
        <v>0</v>
      </c>
      <c r="I1492" s="268">
        <f t="shared" si="17"/>
        <v>0</v>
      </c>
      <c r="J1492" s="267"/>
      <c r="K1492" s="268">
        <f t="shared" si="18"/>
        <v>0</v>
      </c>
      <c r="O1492" s="260">
        <v>2</v>
      </c>
      <c r="AA1492" s="233">
        <v>12</v>
      </c>
      <c r="AB1492" s="233">
        <v>0</v>
      </c>
      <c r="AC1492" s="233">
        <v>409</v>
      </c>
      <c r="AZ1492" s="233">
        <v>2</v>
      </c>
      <c r="BA1492" s="233">
        <f t="shared" si="19"/>
        <v>0</v>
      </c>
      <c r="BB1492" s="233">
        <f t="shared" si="20"/>
        <v>9842</v>
      </c>
      <c r="BC1492" s="233">
        <f t="shared" si="21"/>
        <v>0</v>
      </c>
      <c r="BD1492" s="233">
        <f t="shared" si="22"/>
        <v>0</v>
      </c>
      <c r="BE1492" s="233">
        <f t="shared" si="23"/>
        <v>0</v>
      </c>
      <c r="CA1492" s="260">
        <v>12</v>
      </c>
      <c r="CB1492" s="260">
        <v>0</v>
      </c>
    </row>
    <row r="1493" spans="1:80" ht="22.5" x14ac:dyDescent="0.2">
      <c r="A1493" s="261">
        <v>393</v>
      </c>
      <c r="B1493" s="262" t="s">
        <v>1794</v>
      </c>
      <c r="C1493" s="263" t="s">
        <v>1795</v>
      </c>
      <c r="D1493" s="264" t="s">
        <v>322</v>
      </c>
      <c r="E1493" s="265">
        <v>1</v>
      </c>
      <c r="F1493" s="265">
        <v>6259</v>
      </c>
      <c r="G1493" s="266">
        <f t="shared" si="16"/>
        <v>6259</v>
      </c>
      <c r="H1493" s="267">
        <v>0</v>
      </c>
      <c r="I1493" s="268">
        <f t="shared" si="17"/>
        <v>0</v>
      </c>
      <c r="J1493" s="267"/>
      <c r="K1493" s="268">
        <f t="shared" si="18"/>
        <v>0</v>
      </c>
      <c r="O1493" s="260">
        <v>2</v>
      </c>
      <c r="AA1493" s="233">
        <v>12</v>
      </c>
      <c r="AB1493" s="233">
        <v>0</v>
      </c>
      <c r="AC1493" s="233">
        <v>410</v>
      </c>
      <c r="AZ1493" s="233">
        <v>2</v>
      </c>
      <c r="BA1493" s="233">
        <f t="shared" si="19"/>
        <v>0</v>
      </c>
      <c r="BB1493" s="233">
        <f t="shared" si="20"/>
        <v>6259</v>
      </c>
      <c r="BC1493" s="233">
        <f t="shared" si="21"/>
        <v>0</v>
      </c>
      <c r="BD1493" s="233">
        <f t="shared" si="22"/>
        <v>0</v>
      </c>
      <c r="BE1493" s="233">
        <f t="shared" si="23"/>
        <v>0</v>
      </c>
      <c r="CA1493" s="260">
        <v>12</v>
      </c>
      <c r="CB1493" s="260">
        <v>0</v>
      </c>
    </row>
    <row r="1494" spans="1:80" ht="22.5" x14ac:dyDescent="0.2">
      <c r="A1494" s="261">
        <v>394</v>
      </c>
      <c r="B1494" s="262" t="s">
        <v>1796</v>
      </c>
      <c r="C1494" s="263" t="s">
        <v>1797</v>
      </c>
      <c r="D1494" s="264" t="s">
        <v>322</v>
      </c>
      <c r="E1494" s="265">
        <v>1</v>
      </c>
      <c r="F1494" s="265">
        <v>9015</v>
      </c>
      <c r="G1494" s="266">
        <f t="shared" si="16"/>
        <v>9015</v>
      </c>
      <c r="H1494" s="267">
        <v>0</v>
      </c>
      <c r="I1494" s="268">
        <f t="shared" si="17"/>
        <v>0</v>
      </c>
      <c r="J1494" s="267"/>
      <c r="K1494" s="268">
        <f t="shared" si="18"/>
        <v>0</v>
      </c>
      <c r="O1494" s="260">
        <v>2</v>
      </c>
      <c r="AA1494" s="233">
        <v>12</v>
      </c>
      <c r="AB1494" s="233">
        <v>0</v>
      </c>
      <c r="AC1494" s="233">
        <v>411</v>
      </c>
      <c r="AZ1494" s="233">
        <v>2</v>
      </c>
      <c r="BA1494" s="233">
        <f t="shared" si="19"/>
        <v>0</v>
      </c>
      <c r="BB1494" s="233">
        <f t="shared" si="20"/>
        <v>9015</v>
      </c>
      <c r="BC1494" s="233">
        <f t="shared" si="21"/>
        <v>0</v>
      </c>
      <c r="BD1494" s="233">
        <f t="shared" si="22"/>
        <v>0</v>
      </c>
      <c r="BE1494" s="233">
        <f t="shared" si="23"/>
        <v>0</v>
      </c>
      <c r="CA1494" s="260">
        <v>12</v>
      </c>
      <c r="CB1494" s="260">
        <v>0</v>
      </c>
    </row>
    <row r="1495" spans="1:80" ht="22.5" x14ac:dyDescent="0.2">
      <c r="A1495" s="261">
        <v>395</v>
      </c>
      <c r="B1495" s="262" t="s">
        <v>1798</v>
      </c>
      <c r="C1495" s="263" t="s">
        <v>1799</v>
      </c>
      <c r="D1495" s="264" t="s">
        <v>322</v>
      </c>
      <c r="E1495" s="265">
        <v>9</v>
      </c>
      <c r="F1495" s="265">
        <v>14079</v>
      </c>
      <c r="G1495" s="266">
        <f t="shared" si="16"/>
        <v>126711</v>
      </c>
      <c r="H1495" s="267">
        <v>0</v>
      </c>
      <c r="I1495" s="268">
        <f t="shared" si="17"/>
        <v>0</v>
      </c>
      <c r="J1495" s="267"/>
      <c r="K1495" s="268">
        <f t="shared" si="18"/>
        <v>0</v>
      </c>
      <c r="O1495" s="260">
        <v>2</v>
      </c>
      <c r="AA1495" s="233">
        <v>12</v>
      </c>
      <c r="AB1495" s="233">
        <v>0</v>
      </c>
      <c r="AC1495" s="233">
        <v>412</v>
      </c>
      <c r="AZ1495" s="233">
        <v>2</v>
      </c>
      <c r="BA1495" s="233">
        <f t="shared" si="19"/>
        <v>0</v>
      </c>
      <c r="BB1495" s="233">
        <f t="shared" si="20"/>
        <v>126711</v>
      </c>
      <c r="BC1495" s="233">
        <f t="shared" si="21"/>
        <v>0</v>
      </c>
      <c r="BD1495" s="233">
        <f t="shared" si="22"/>
        <v>0</v>
      </c>
      <c r="BE1495" s="233">
        <f t="shared" si="23"/>
        <v>0</v>
      </c>
      <c r="CA1495" s="260">
        <v>12</v>
      </c>
      <c r="CB1495" s="260">
        <v>0</v>
      </c>
    </row>
    <row r="1496" spans="1:80" ht="22.5" x14ac:dyDescent="0.2">
      <c r="A1496" s="261">
        <v>396</v>
      </c>
      <c r="B1496" s="262" t="s">
        <v>1800</v>
      </c>
      <c r="C1496" s="263" t="s">
        <v>1801</v>
      </c>
      <c r="D1496" s="264" t="s">
        <v>322</v>
      </c>
      <c r="E1496" s="265">
        <v>9</v>
      </c>
      <c r="F1496" s="265">
        <v>11152</v>
      </c>
      <c r="G1496" s="266">
        <f t="shared" si="16"/>
        <v>100368</v>
      </c>
      <c r="H1496" s="267">
        <v>0</v>
      </c>
      <c r="I1496" s="268">
        <f t="shared" si="17"/>
        <v>0</v>
      </c>
      <c r="J1496" s="267"/>
      <c r="K1496" s="268">
        <f t="shared" si="18"/>
        <v>0</v>
      </c>
      <c r="O1496" s="260">
        <v>2</v>
      </c>
      <c r="AA1496" s="233">
        <v>12</v>
      </c>
      <c r="AB1496" s="233">
        <v>0</v>
      </c>
      <c r="AC1496" s="233">
        <v>413</v>
      </c>
      <c r="AZ1496" s="233">
        <v>2</v>
      </c>
      <c r="BA1496" s="233">
        <f t="shared" si="19"/>
        <v>0</v>
      </c>
      <c r="BB1496" s="233">
        <f t="shared" si="20"/>
        <v>100368</v>
      </c>
      <c r="BC1496" s="233">
        <f t="shared" si="21"/>
        <v>0</v>
      </c>
      <c r="BD1496" s="233">
        <f t="shared" si="22"/>
        <v>0</v>
      </c>
      <c r="BE1496" s="233">
        <f t="shared" si="23"/>
        <v>0</v>
      </c>
      <c r="CA1496" s="260">
        <v>12</v>
      </c>
      <c r="CB1496" s="260">
        <v>0</v>
      </c>
    </row>
    <row r="1497" spans="1:80" ht="22.5" x14ac:dyDescent="0.2">
      <c r="A1497" s="261">
        <v>397</v>
      </c>
      <c r="B1497" s="262" t="s">
        <v>1802</v>
      </c>
      <c r="C1497" s="263" t="s">
        <v>1803</v>
      </c>
      <c r="D1497" s="264" t="s">
        <v>322</v>
      </c>
      <c r="E1497" s="265">
        <v>1</v>
      </c>
      <c r="F1497" s="265">
        <v>39069</v>
      </c>
      <c r="G1497" s="266">
        <f t="shared" si="16"/>
        <v>39069</v>
      </c>
      <c r="H1497" s="267">
        <v>0</v>
      </c>
      <c r="I1497" s="268">
        <f t="shared" si="17"/>
        <v>0</v>
      </c>
      <c r="J1497" s="267"/>
      <c r="K1497" s="268">
        <f t="shared" si="18"/>
        <v>0</v>
      </c>
      <c r="O1497" s="260">
        <v>2</v>
      </c>
      <c r="AA1497" s="233">
        <v>12</v>
      </c>
      <c r="AB1497" s="233">
        <v>0</v>
      </c>
      <c r="AC1497" s="233">
        <v>414</v>
      </c>
      <c r="AZ1497" s="233">
        <v>2</v>
      </c>
      <c r="BA1497" s="233">
        <f t="shared" si="19"/>
        <v>0</v>
      </c>
      <c r="BB1497" s="233">
        <f t="shared" si="20"/>
        <v>39069</v>
      </c>
      <c r="BC1497" s="233">
        <f t="shared" si="21"/>
        <v>0</v>
      </c>
      <c r="BD1497" s="233">
        <f t="shared" si="22"/>
        <v>0</v>
      </c>
      <c r="BE1497" s="233">
        <f t="shared" si="23"/>
        <v>0</v>
      </c>
      <c r="CA1497" s="260">
        <v>12</v>
      </c>
      <c r="CB1497" s="260">
        <v>0</v>
      </c>
    </row>
    <row r="1498" spans="1:80" ht="22.5" x14ac:dyDescent="0.2">
      <c r="A1498" s="261">
        <v>398</v>
      </c>
      <c r="B1498" s="262" t="s">
        <v>1804</v>
      </c>
      <c r="C1498" s="263" t="s">
        <v>1805</v>
      </c>
      <c r="D1498" s="264" t="s">
        <v>322</v>
      </c>
      <c r="E1498" s="265">
        <v>1</v>
      </c>
      <c r="F1498" s="265">
        <v>40110</v>
      </c>
      <c r="G1498" s="266">
        <f t="shared" si="16"/>
        <v>40110</v>
      </c>
      <c r="H1498" s="267">
        <v>0</v>
      </c>
      <c r="I1498" s="268">
        <f t="shared" si="17"/>
        <v>0</v>
      </c>
      <c r="J1498" s="267"/>
      <c r="K1498" s="268">
        <f t="shared" si="18"/>
        <v>0</v>
      </c>
      <c r="O1498" s="260">
        <v>2</v>
      </c>
      <c r="AA1498" s="233">
        <v>12</v>
      </c>
      <c r="AB1498" s="233">
        <v>0</v>
      </c>
      <c r="AC1498" s="233">
        <v>415</v>
      </c>
      <c r="AZ1498" s="233">
        <v>2</v>
      </c>
      <c r="BA1498" s="233">
        <f t="shared" si="19"/>
        <v>0</v>
      </c>
      <c r="BB1498" s="233">
        <f t="shared" si="20"/>
        <v>40110</v>
      </c>
      <c r="BC1498" s="233">
        <f t="shared" si="21"/>
        <v>0</v>
      </c>
      <c r="BD1498" s="233">
        <f t="shared" si="22"/>
        <v>0</v>
      </c>
      <c r="BE1498" s="233">
        <f t="shared" si="23"/>
        <v>0</v>
      </c>
      <c r="CA1498" s="260">
        <v>12</v>
      </c>
      <c r="CB1498" s="260">
        <v>0</v>
      </c>
    </row>
    <row r="1499" spans="1:80" x14ac:dyDescent="0.2">
      <c r="A1499" s="261">
        <v>399</v>
      </c>
      <c r="B1499" s="262" t="s">
        <v>1806</v>
      </c>
      <c r="C1499" s="263" t="s">
        <v>1807</v>
      </c>
      <c r="D1499" s="264" t="s">
        <v>322</v>
      </c>
      <c r="E1499" s="265">
        <v>9</v>
      </c>
      <c r="F1499" s="265">
        <v>8016</v>
      </c>
      <c r="G1499" s="266">
        <f t="shared" si="16"/>
        <v>72144</v>
      </c>
      <c r="H1499" s="267">
        <v>0</v>
      </c>
      <c r="I1499" s="268">
        <f t="shared" si="17"/>
        <v>0</v>
      </c>
      <c r="J1499" s="267"/>
      <c r="K1499" s="268">
        <f t="shared" si="18"/>
        <v>0</v>
      </c>
      <c r="O1499" s="260">
        <v>2</v>
      </c>
      <c r="AA1499" s="233">
        <v>12</v>
      </c>
      <c r="AB1499" s="233">
        <v>0</v>
      </c>
      <c r="AC1499" s="233">
        <v>416</v>
      </c>
      <c r="AZ1499" s="233">
        <v>2</v>
      </c>
      <c r="BA1499" s="233">
        <f t="shared" si="19"/>
        <v>0</v>
      </c>
      <c r="BB1499" s="233">
        <f t="shared" si="20"/>
        <v>72144</v>
      </c>
      <c r="BC1499" s="233">
        <f t="shared" si="21"/>
        <v>0</v>
      </c>
      <c r="BD1499" s="233">
        <f t="shared" si="22"/>
        <v>0</v>
      </c>
      <c r="BE1499" s="233">
        <f t="shared" si="23"/>
        <v>0</v>
      </c>
      <c r="CA1499" s="260">
        <v>12</v>
      </c>
      <c r="CB1499" s="260">
        <v>0</v>
      </c>
    </row>
    <row r="1500" spans="1:80" x14ac:dyDescent="0.2">
      <c r="A1500" s="261">
        <v>400</v>
      </c>
      <c r="B1500" s="262" t="s">
        <v>1808</v>
      </c>
      <c r="C1500" s="263" t="s">
        <v>1809</v>
      </c>
      <c r="D1500" s="264" t="s">
        <v>322</v>
      </c>
      <c r="E1500" s="265">
        <v>12</v>
      </c>
      <c r="F1500" s="265">
        <v>13607</v>
      </c>
      <c r="G1500" s="266">
        <f t="shared" si="16"/>
        <v>163284</v>
      </c>
      <c r="H1500" s="267">
        <v>0</v>
      </c>
      <c r="I1500" s="268">
        <f t="shared" si="17"/>
        <v>0</v>
      </c>
      <c r="J1500" s="267"/>
      <c r="K1500" s="268">
        <f t="shared" si="18"/>
        <v>0</v>
      </c>
      <c r="O1500" s="260">
        <v>2</v>
      </c>
      <c r="AA1500" s="233">
        <v>12</v>
      </c>
      <c r="AB1500" s="233">
        <v>0</v>
      </c>
      <c r="AC1500" s="233">
        <v>417</v>
      </c>
      <c r="AZ1500" s="233">
        <v>2</v>
      </c>
      <c r="BA1500" s="233">
        <f t="shared" si="19"/>
        <v>0</v>
      </c>
      <c r="BB1500" s="233">
        <f t="shared" si="20"/>
        <v>163284</v>
      </c>
      <c r="BC1500" s="233">
        <f t="shared" si="21"/>
        <v>0</v>
      </c>
      <c r="BD1500" s="233">
        <f t="shared" si="22"/>
        <v>0</v>
      </c>
      <c r="BE1500" s="233">
        <f t="shared" si="23"/>
        <v>0</v>
      </c>
      <c r="CA1500" s="260">
        <v>12</v>
      </c>
      <c r="CB1500" s="260">
        <v>0</v>
      </c>
    </row>
    <row r="1501" spans="1:80" x14ac:dyDescent="0.2">
      <c r="A1501" s="261">
        <v>401</v>
      </c>
      <c r="B1501" s="262" t="s">
        <v>1810</v>
      </c>
      <c r="C1501" s="263" t="s">
        <v>1811</v>
      </c>
      <c r="D1501" s="264" t="s">
        <v>322</v>
      </c>
      <c r="E1501" s="265">
        <v>5</v>
      </c>
      <c r="F1501" s="265">
        <v>19749</v>
      </c>
      <c r="G1501" s="266">
        <f t="shared" si="16"/>
        <v>98745</v>
      </c>
      <c r="H1501" s="267">
        <v>0</v>
      </c>
      <c r="I1501" s="268">
        <f t="shared" si="17"/>
        <v>0</v>
      </c>
      <c r="J1501" s="267"/>
      <c r="K1501" s="268">
        <f t="shared" si="18"/>
        <v>0</v>
      </c>
      <c r="O1501" s="260">
        <v>2</v>
      </c>
      <c r="AA1501" s="233">
        <v>12</v>
      </c>
      <c r="AB1501" s="233">
        <v>0</v>
      </c>
      <c r="AC1501" s="233">
        <v>418</v>
      </c>
      <c r="AZ1501" s="233">
        <v>2</v>
      </c>
      <c r="BA1501" s="233">
        <f t="shared" si="19"/>
        <v>0</v>
      </c>
      <c r="BB1501" s="233">
        <f t="shared" si="20"/>
        <v>98745</v>
      </c>
      <c r="BC1501" s="233">
        <f t="shared" si="21"/>
        <v>0</v>
      </c>
      <c r="BD1501" s="233">
        <f t="shared" si="22"/>
        <v>0</v>
      </c>
      <c r="BE1501" s="233">
        <f t="shared" si="23"/>
        <v>0</v>
      </c>
      <c r="CA1501" s="260">
        <v>12</v>
      </c>
      <c r="CB1501" s="260">
        <v>0</v>
      </c>
    </row>
    <row r="1502" spans="1:80" ht="22.5" x14ac:dyDescent="0.2">
      <c r="A1502" s="261">
        <v>402</v>
      </c>
      <c r="B1502" s="262" t="s">
        <v>1812</v>
      </c>
      <c r="C1502" s="263" t="s">
        <v>1813</v>
      </c>
      <c r="D1502" s="264" t="s">
        <v>322</v>
      </c>
      <c r="E1502" s="265">
        <v>12</v>
      </c>
      <c r="F1502" s="265">
        <v>26750</v>
      </c>
      <c r="G1502" s="266">
        <f t="shared" si="16"/>
        <v>321000</v>
      </c>
      <c r="H1502" s="267">
        <v>0</v>
      </c>
      <c r="I1502" s="268">
        <f t="shared" si="17"/>
        <v>0</v>
      </c>
      <c r="J1502" s="267"/>
      <c r="K1502" s="268">
        <f t="shared" si="18"/>
        <v>0</v>
      </c>
      <c r="O1502" s="260">
        <v>2</v>
      </c>
      <c r="AA1502" s="233">
        <v>12</v>
      </c>
      <c r="AB1502" s="233">
        <v>0</v>
      </c>
      <c r="AC1502" s="233">
        <v>419</v>
      </c>
      <c r="AZ1502" s="233">
        <v>2</v>
      </c>
      <c r="BA1502" s="233">
        <f t="shared" si="19"/>
        <v>0</v>
      </c>
      <c r="BB1502" s="233">
        <f t="shared" si="20"/>
        <v>321000</v>
      </c>
      <c r="BC1502" s="233">
        <f t="shared" si="21"/>
        <v>0</v>
      </c>
      <c r="BD1502" s="233">
        <f t="shared" si="22"/>
        <v>0</v>
      </c>
      <c r="BE1502" s="233">
        <f t="shared" si="23"/>
        <v>0</v>
      </c>
      <c r="CA1502" s="260">
        <v>12</v>
      </c>
      <c r="CB1502" s="260">
        <v>0</v>
      </c>
    </row>
    <row r="1503" spans="1:80" ht="22.5" x14ac:dyDescent="0.2">
      <c r="A1503" s="261">
        <v>403</v>
      </c>
      <c r="B1503" s="262" t="s">
        <v>1814</v>
      </c>
      <c r="C1503" s="263" t="s">
        <v>1815</v>
      </c>
      <c r="D1503" s="264" t="s">
        <v>322</v>
      </c>
      <c r="E1503" s="265">
        <v>17</v>
      </c>
      <c r="F1503" s="265">
        <v>22530</v>
      </c>
      <c r="G1503" s="266">
        <f t="shared" si="16"/>
        <v>383010</v>
      </c>
      <c r="H1503" s="267">
        <v>2.2800000000000001E-2</v>
      </c>
      <c r="I1503" s="268">
        <f t="shared" si="17"/>
        <v>0.3876</v>
      </c>
      <c r="J1503" s="267"/>
      <c r="K1503" s="268">
        <f t="shared" si="18"/>
        <v>0</v>
      </c>
      <c r="O1503" s="260">
        <v>2</v>
      </c>
      <c r="AA1503" s="233">
        <v>12</v>
      </c>
      <c r="AB1503" s="233">
        <v>0</v>
      </c>
      <c r="AC1503" s="233">
        <v>362</v>
      </c>
      <c r="AZ1503" s="233">
        <v>2</v>
      </c>
      <c r="BA1503" s="233">
        <f t="shared" si="19"/>
        <v>0</v>
      </c>
      <c r="BB1503" s="233">
        <f t="shared" si="20"/>
        <v>383010</v>
      </c>
      <c r="BC1503" s="233">
        <f t="shared" si="21"/>
        <v>0</v>
      </c>
      <c r="BD1503" s="233">
        <f t="shared" si="22"/>
        <v>0</v>
      </c>
      <c r="BE1503" s="233">
        <f t="shared" si="23"/>
        <v>0</v>
      </c>
      <c r="CA1503" s="260">
        <v>12</v>
      </c>
      <c r="CB1503" s="260">
        <v>0</v>
      </c>
    </row>
    <row r="1504" spans="1:80" x14ac:dyDescent="0.2">
      <c r="A1504" s="261">
        <v>404</v>
      </c>
      <c r="B1504" s="262" t="s">
        <v>1816</v>
      </c>
      <c r="C1504" s="263" t="s">
        <v>1817</v>
      </c>
      <c r="D1504" s="264" t="s">
        <v>379</v>
      </c>
      <c r="E1504" s="265">
        <v>10.56</v>
      </c>
      <c r="F1504" s="265">
        <v>780</v>
      </c>
      <c r="G1504" s="266">
        <f t="shared" si="16"/>
        <v>8236.8000000000011</v>
      </c>
      <c r="H1504" s="267">
        <v>4.13E-3</v>
      </c>
      <c r="I1504" s="268">
        <f t="shared" si="17"/>
        <v>4.36128E-2</v>
      </c>
      <c r="J1504" s="267"/>
      <c r="K1504" s="268">
        <f t="shared" si="18"/>
        <v>0</v>
      </c>
      <c r="O1504" s="260">
        <v>2</v>
      </c>
      <c r="AA1504" s="233">
        <v>3</v>
      </c>
      <c r="AB1504" s="233">
        <v>7</v>
      </c>
      <c r="AC1504" s="233">
        <v>61187551</v>
      </c>
      <c r="AZ1504" s="233">
        <v>2</v>
      </c>
      <c r="BA1504" s="233">
        <f t="shared" si="19"/>
        <v>0</v>
      </c>
      <c r="BB1504" s="233">
        <f t="shared" si="20"/>
        <v>8236.8000000000011</v>
      </c>
      <c r="BC1504" s="233">
        <f t="shared" si="21"/>
        <v>0</v>
      </c>
      <c r="BD1504" s="233">
        <f t="shared" si="22"/>
        <v>0</v>
      </c>
      <c r="BE1504" s="233">
        <f t="shared" si="23"/>
        <v>0</v>
      </c>
      <c r="CA1504" s="260">
        <v>3</v>
      </c>
      <c r="CB1504" s="260">
        <v>7</v>
      </c>
    </row>
    <row r="1505" spans="1:80" x14ac:dyDescent="0.2">
      <c r="A1505" s="269"/>
      <c r="B1505" s="272"/>
      <c r="C1505" s="332" t="s">
        <v>1752</v>
      </c>
      <c r="D1505" s="333"/>
      <c r="E1505" s="273">
        <v>10.56</v>
      </c>
      <c r="F1505" s="274"/>
      <c r="G1505" s="275"/>
      <c r="H1505" s="276"/>
      <c r="I1505" s="270"/>
      <c r="J1505" s="277"/>
      <c r="K1505" s="270"/>
      <c r="M1505" s="271" t="s">
        <v>1752</v>
      </c>
      <c r="O1505" s="260"/>
    </row>
    <row r="1506" spans="1:80" x14ac:dyDescent="0.2">
      <c r="A1506" s="261">
        <v>405</v>
      </c>
      <c r="B1506" s="262" t="s">
        <v>1818</v>
      </c>
      <c r="C1506" s="263" t="s">
        <v>1819</v>
      </c>
      <c r="D1506" s="264" t="s">
        <v>379</v>
      </c>
      <c r="E1506" s="265">
        <v>9.25</v>
      </c>
      <c r="F1506" s="265">
        <v>1247</v>
      </c>
      <c r="G1506" s="266">
        <f>E1506*F1506</f>
        <v>11534.75</v>
      </c>
      <c r="H1506" s="267">
        <v>5.77E-3</v>
      </c>
      <c r="I1506" s="268">
        <f>E1506*H1506</f>
        <v>5.3372499999999996E-2</v>
      </c>
      <c r="J1506" s="267"/>
      <c r="K1506" s="268">
        <f>E1506*J1506</f>
        <v>0</v>
      </c>
      <c r="O1506" s="260">
        <v>2</v>
      </c>
      <c r="AA1506" s="233">
        <v>3</v>
      </c>
      <c r="AB1506" s="233">
        <v>7</v>
      </c>
      <c r="AC1506" s="233">
        <v>61187554</v>
      </c>
      <c r="AZ1506" s="233">
        <v>2</v>
      </c>
      <c r="BA1506" s="233">
        <f>IF(AZ1506=1,G1506,0)</f>
        <v>0</v>
      </c>
      <c r="BB1506" s="233">
        <f>IF(AZ1506=2,G1506,0)</f>
        <v>11534.75</v>
      </c>
      <c r="BC1506" s="233">
        <f>IF(AZ1506=3,G1506,0)</f>
        <v>0</v>
      </c>
      <c r="BD1506" s="233">
        <f>IF(AZ1506=4,G1506,0)</f>
        <v>0</v>
      </c>
      <c r="BE1506" s="233">
        <f>IF(AZ1506=5,G1506,0)</f>
        <v>0</v>
      </c>
      <c r="CA1506" s="260">
        <v>3</v>
      </c>
      <c r="CB1506" s="260">
        <v>7</v>
      </c>
    </row>
    <row r="1507" spans="1:80" x14ac:dyDescent="0.2">
      <c r="A1507" s="269"/>
      <c r="B1507" s="272"/>
      <c r="C1507" s="332" t="s">
        <v>1756</v>
      </c>
      <c r="D1507" s="333"/>
      <c r="E1507" s="273">
        <v>9.25</v>
      </c>
      <c r="F1507" s="274"/>
      <c r="G1507" s="275"/>
      <c r="H1507" s="276"/>
      <c r="I1507" s="270"/>
      <c r="J1507" s="277"/>
      <c r="K1507" s="270"/>
      <c r="M1507" s="271" t="s">
        <v>1756</v>
      </c>
      <c r="O1507" s="260"/>
    </row>
    <row r="1508" spans="1:80" x14ac:dyDescent="0.2">
      <c r="A1508" s="261">
        <v>406</v>
      </c>
      <c r="B1508" s="262" t="s">
        <v>1820</v>
      </c>
      <c r="C1508" s="263" t="s">
        <v>1821</v>
      </c>
      <c r="D1508" s="264" t="s">
        <v>379</v>
      </c>
      <c r="E1508" s="265">
        <v>8</v>
      </c>
      <c r="F1508" s="265">
        <v>1871</v>
      </c>
      <c r="G1508" s="266">
        <f>E1508*F1508</f>
        <v>14968</v>
      </c>
      <c r="H1508" s="267">
        <v>5.77E-3</v>
      </c>
      <c r="I1508" s="268">
        <f>E1508*H1508</f>
        <v>4.616E-2</v>
      </c>
      <c r="J1508" s="267"/>
      <c r="K1508" s="268">
        <f>E1508*J1508</f>
        <v>0</v>
      </c>
      <c r="O1508" s="260">
        <v>2</v>
      </c>
      <c r="AA1508" s="233">
        <v>3</v>
      </c>
      <c r="AB1508" s="233">
        <v>7</v>
      </c>
      <c r="AC1508" s="233">
        <v>61187555</v>
      </c>
      <c r="AZ1508" s="233">
        <v>2</v>
      </c>
      <c r="BA1508" s="233">
        <f>IF(AZ1508=1,G1508,0)</f>
        <v>0</v>
      </c>
      <c r="BB1508" s="233">
        <f>IF(AZ1508=2,G1508,0)</f>
        <v>14968</v>
      </c>
      <c r="BC1508" s="233">
        <f>IF(AZ1508=3,G1508,0)</f>
        <v>0</v>
      </c>
      <c r="BD1508" s="233">
        <f>IF(AZ1508=4,G1508,0)</f>
        <v>0</v>
      </c>
      <c r="BE1508" s="233">
        <f>IF(AZ1508=5,G1508,0)</f>
        <v>0</v>
      </c>
      <c r="CA1508" s="260">
        <v>3</v>
      </c>
      <c r="CB1508" s="260">
        <v>7</v>
      </c>
    </row>
    <row r="1509" spans="1:80" x14ac:dyDescent="0.2">
      <c r="A1509" s="269"/>
      <c r="B1509" s="272"/>
      <c r="C1509" s="332" t="s">
        <v>1822</v>
      </c>
      <c r="D1509" s="333"/>
      <c r="E1509" s="273">
        <v>8</v>
      </c>
      <c r="F1509" s="274"/>
      <c r="G1509" s="275"/>
      <c r="H1509" s="276"/>
      <c r="I1509" s="270"/>
      <c r="J1509" s="277"/>
      <c r="K1509" s="270"/>
      <c r="M1509" s="271" t="s">
        <v>1822</v>
      </c>
      <c r="O1509" s="260"/>
    </row>
    <row r="1510" spans="1:80" x14ac:dyDescent="0.2">
      <c r="A1510" s="261">
        <v>407</v>
      </c>
      <c r="B1510" s="262" t="s">
        <v>1823</v>
      </c>
      <c r="C1510" s="263" t="s">
        <v>1824</v>
      </c>
      <c r="D1510" s="264" t="s">
        <v>379</v>
      </c>
      <c r="E1510" s="265">
        <v>8.1</v>
      </c>
      <c r="F1510" s="265">
        <v>2495</v>
      </c>
      <c r="G1510" s="266">
        <f>E1510*F1510</f>
        <v>20209.5</v>
      </c>
      <c r="H1510" s="267">
        <v>5.77E-3</v>
      </c>
      <c r="I1510" s="268">
        <f>E1510*H1510</f>
        <v>4.6737000000000001E-2</v>
      </c>
      <c r="J1510" s="267"/>
      <c r="K1510" s="268">
        <f>E1510*J1510</f>
        <v>0</v>
      </c>
      <c r="O1510" s="260">
        <v>2</v>
      </c>
      <c r="AA1510" s="233">
        <v>3</v>
      </c>
      <c r="AB1510" s="233">
        <v>7</v>
      </c>
      <c r="AC1510" s="233">
        <v>61187556</v>
      </c>
      <c r="AZ1510" s="233">
        <v>2</v>
      </c>
      <c r="BA1510" s="233">
        <f>IF(AZ1510=1,G1510,0)</f>
        <v>0</v>
      </c>
      <c r="BB1510" s="233">
        <f>IF(AZ1510=2,G1510,0)</f>
        <v>20209.5</v>
      </c>
      <c r="BC1510" s="233">
        <f>IF(AZ1510=3,G1510,0)</f>
        <v>0</v>
      </c>
      <c r="BD1510" s="233">
        <f>IF(AZ1510=4,G1510,0)</f>
        <v>0</v>
      </c>
      <c r="BE1510" s="233">
        <f>IF(AZ1510=5,G1510,0)</f>
        <v>0</v>
      </c>
      <c r="CA1510" s="260">
        <v>3</v>
      </c>
      <c r="CB1510" s="260">
        <v>7</v>
      </c>
    </row>
    <row r="1511" spans="1:80" x14ac:dyDescent="0.2">
      <c r="A1511" s="269"/>
      <c r="B1511" s="272"/>
      <c r="C1511" s="332" t="s">
        <v>1825</v>
      </c>
      <c r="D1511" s="333"/>
      <c r="E1511" s="273">
        <v>8.1</v>
      </c>
      <c r="F1511" s="274"/>
      <c r="G1511" s="275"/>
      <c r="H1511" s="276"/>
      <c r="I1511" s="270"/>
      <c r="J1511" s="277"/>
      <c r="K1511" s="270"/>
      <c r="M1511" s="271" t="s">
        <v>1825</v>
      </c>
      <c r="O1511" s="260"/>
    </row>
    <row r="1512" spans="1:80" x14ac:dyDescent="0.2">
      <c r="A1512" s="261">
        <v>408</v>
      </c>
      <c r="B1512" s="262" t="s">
        <v>1826</v>
      </c>
      <c r="C1512" s="263" t="s">
        <v>1827</v>
      </c>
      <c r="D1512" s="264" t="s">
        <v>12</v>
      </c>
      <c r="E1512" s="265">
        <f>SUM(G1455:G1511)/100</f>
        <v>16281.175500000001</v>
      </c>
      <c r="F1512" s="265">
        <v>2</v>
      </c>
      <c r="G1512" s="266">
        <f>E1512*F1512</f>
        <v>32562.351000000002</v>
      </c>
      <c r="H1512" s="267">
        <v>0</v>
      </c>
      <c r="I1512" s="268">
        <f>E1512*H1512</f>
        <v>0</v>
      </c>
      <c r="J1512" s="267"/>
      <c r="K1512" s="268">
        <f>E1512*J1512</f>
        <v>0</v>
      </c>
      <c r="O1512" s="260">
        <v>2</v>
      </c>
      <c r="AA1512" s="233">
        <v>7</v>
      </c>
      <c r="AB1512" s="233">
        <v>1002</v>
      </c>
      <c r="AC1512" s="233">
        <v>5</v>
      </c>
      <c r="AZ1512" s="233">
        <v>2</v>
      </c>
      <c r="BA1512" s="233">
        <f>IF(AZ1512=1,G1512,0)</f>
        <v>0</v>
      </c>
      <c r="BB1512" s="233">
        <f>IF(AZ1512=2,G1512,0)</f>
        <v>32562.351000000002</v>
      </c>
      <c r="BC1512" s="233">
        <f>IF(AZ1512=3,G1512,0)</f>
        <v>0</v>
      </c>
      <c r="BD1512" s="233">
        <f>IF(AZ1512=4,G1512,0)</f>
        <v>0</v>
      </c>
      <c r="BE1512" s="233">
        <f>IF(AZ1512=5,G1512,0)</f>
        <v>0</v>
      </c>
      <c r="CA1512" s="260">
        <v>7</v>
      </c>
      <c r="CB1512" s="260">
        <v>1002</v>
      </c>
    </row>
    <row r="1513" spans="1:80" x14ac:dyDescent="0.2">
      <c r="A1513" s="278"/>
      <c r="B1513" s="279" t="s">
        <v>100</v>
      </c>
      <c r="C1513" s="280" t="s">
        <v>1748</v>
      </c>
      <c r="D1513" s="281"/>
      <c r="E1513" s="282"/>
      <c r="F1513" s="283"/>
      <c r="G1513" s="284">
        <f>SUM(G1454:G1512)</f>
        <v>1660679.9010000001</v>
      </c>
      <c r="H1513" s="285"/>
      <c r="I1513" s="286">
        <f>SUM(I1454:I1512)</f>
        <v>0.89177780000000006</v>
      </c>
      <c r="J1513" s="285"/>
      <c r="K1513" s="286">
        <f>SUM(K1454:K1512)</f>
        <v>-1.5638828999999999</v>
      </c>
      <c r="O1513" s="260">
        <v>4</v>
      </c>
      <c r="BA1513" s="287">
        <f>SUM(BA1454:BA1512)</f>
        <v>0</v>
      </c>
      <c r="BB1513" s="287">
        <f>SUM(BB1454:BB1512)</f>
        <v>1660679.9010000001</v>
      </c>
      <c r="BC1513" s="287">
        <f>SUM(BC1454:BC1512)</f>
        <v>0</v>
      </c>
      <c r="BD1513" s="287">
        <f>SUM(BD1454:BD1512)</f>
        <v>0</v>
      </c>
      <c r="BE1513" s="287">
        <f>SUM(BE1454:BE1512)</f>
        <v>0</v>
      </c>
    </row>
    <row r="1514" spans="1:80" x14ac:dyDescent="0.2">
      <c r="A1514" s="250" t="s">
        <v>97</v>
      </c>
      <c r="B1514" s="251" t="s">
        <v>1828</v>
      </c>
      <c r="C1514" s="252" t="s">
        <v>1829</v>
      </c>
      <c r="D1514" s="253"/>
      <c r="E1514" s="254"/>
      <c r="F1514" s="254"/>
      <c r="G1514" s="255"/>
      <c r="H1514" s="256"/>
      <c r="I1514" s="257"/>
      <c r="J1514" s="258"/>
      <c r="K1514" s="259"/>
      <c r="O1514" s="260">
        <v>1</v>
      </c>
    </row>
    <row r="1515" spans="1:80" x14ac:dyDescent="0.2">
      <c r="A1515" s="261">
        <v>409</v>
      </c>
      <c r="B1515" s="262" t="s">
        <v>1831</v>
      </c>
      <c r="C1515" s="263" t="s">
        <v>1832</v>
      </c>
      <c r="D1515" s="264" t="s">
        <v>200</v>
      </c>
      <c r="E1515" s="265">
        <v>15.36</v>
      </c>
      <c r="F1515" s="265">
        <v>826</v>
      </c>
      <c r="G1515" s="266">
        <f>E1515*F1515</f>
        <v>12687.359999999999</v>
      </c>
      <c r="H1515" s="267">
        <v>3.0500000000000002E-3</v>
      </c>
      <c r="I1515" s="268">
        <f>E1515*H1515</f>
        <v>4.6848000000000001E-2</v>
      </c>
      <c r="J1515" s="267">
        <v>0</v>
      </c>
      <c r="K1515" s="268">
        <f>E1515*J1515</f>
        <v>0</v>
      </c>
      <c r="O1515" s="260">
        <v>2</v>
      </c>
      <c r="AA1515" s="233">
        <v>1</v>
      </c>
      <c r="AB1515" s="233">
        <v>7</v>
      </c>
      <c r="AC1515" s="233">
        <v>7</v>
      </c>
      <c r="AZ1515" s="233">
        <v>2</v>
      </c>
      <c r="BA1515" s="233">
        <f>IF(AZ1515=1,G1515,0)</f>
        <v>0</v>
      </c>
      <c r="BB1515" s="233">
        <f>IF(AZ1515=2,G1515,0)</f>
        <v>12687.359999999999</v>
      </c>
      <c r="BC1515" s="233">
        <f>IF(AZ1515=3,G1515,0)</f>
        <v>0</v>
      </c>
      <c r="BD1515" s="233">
        <f>IF(AZ1515=4,G1515,0)</f>
        <v>0</v>
      </c>
      <c r="BE1515" s="233">
        <f>IF(AZ1515=5,G1515,0)</f>
        <v>0</v>
      </c>
      <c r="CA1515" s="260">
        <v>1</v>
      </c>
      <c r="CB1515" s="260">
        <v>7</v>
      </c>
    </row>
    <row r="1516" spans="1:80" x14ac:dyDescent="0.2">
      <c r="A1516" s="269"/>
      <c r="B1516" s="272"/>
      <c r="C1516" s="332" t="s">
        <v>1833</v>
      </c>
      <c r="D1516" s="333"/>
      <c r="E1516" s="273">
        <v>0</v>
      </c>
      <c r="F1516" s="274"/>
      <c r="G1516" s="275"/>
      <c r="H1516" s="276"/>
      <c r="I1516" s="270"/>
      <c r="J1516" s="277"/>
      <c r="K1516" s="270"/>
      <c r="M1516" s="271" t="s">
        <v>1833</v>
      </c>
      <c r="O1516" s="260"/>
    </row>
    <row r="1517" spans="1:80" x14ac:dyDescent="0.2">
      <c r="A1517" s="269"/>
      <c r="B1517" s="272"/>
      <c r="C1517" s="332" t="s">
        <v>1834</v>
      </c>
      <c r="D1517" s="333"/>
      <c r="E1517" s="273">
        <v>15.36</v>
      </c>
      <c r="F1517" s="274"/>
      <c r="G1517" s="275"/>
      <c r="H1517" s="276"/>
      <c r="I1517" s="270"/>
      <c r="J1517" s="277"/>
      <c r="K1517" s="270"/>
      <c r="M1517" s="271" t="s">
        <v>1834</v>
      </c>
      <c r="O1517" s="260"/>
    </row>
    <row r="1518" spans="1:80" x14ac:dyDescent="0.2">
      <c r="A1518" s="261">
        <v>410</v>
      </c>
      <c r="B1518" s="262" t="s">
        <v>1835</v>
      </c>
      <c r="C1518" s="263" t="s">
        <v>1836</v>
      </c>
      <c r="D1518" s="264" t="s">
        <v>379</v>
      </c>
      <c r="E1518" s="265">
        <v>20.48</v>
      </c>
      <c r="F1518" s="265">
        <v>191</v>
      </c>
      <c r="G1518" s="266">
        <f>E1518*F1518</f>
        <v>3911.6800000000003</v>
      </c>
      <c r="H1518" s="267">
        <v>3.2000000000000003E-4</v>
      </c>
      <c r="I1518" s="268">
        <f>E1518*H1518</f>
        <v>6.5536000000000006E-3</v>
      </c>
      <c r="J1518" s="267">
        <v>0</v>
      </c>
      <c r="K1518" s="268">
        <f>E1518*J1518</f>
        <v>0</v>
      </c>
      <c r="O1518" s="260">
        <v>2</v>
      </c>
      <c r="AA1518" s="233">
        <v>1</v>
      </c>
      <c r="AB1518" s="233">
        <v>7</v>
      </c>
      <c r="AC1518" s="233">
        <v>7</v>
      </c>
      <c r="AZ1518" s="233">
        <v>2</v>
      </c>
      <c r="BA1518" s="233">
        <f>IF(AZ1518=1,G1518,0)</f>
        <v>0</v>
      </c>
      <c r="BB1518" s="233">
        <f>IF(AZ1518=2,G1518,0)</f>
        <v>3911.6800000000003</v>
      </c>
      <c r="BC1518" s="233">
        <f>IF(AZ1518=3,G1518,0)</f>
        <v>0</v>
      </c>
      <c r="BD1518" s="233">
        <f>IF(AZ1518=4,G1518,0)</f>
        <v>0</v>
      </c>
      <c r="BE1518" s="233">
        <f>IF(AZ1518=5,G1518,0)</f>
        <v>0</v>
      </c>
      <c r="CA1518" s="260">
        <v>1</v>
      </c>
      <c r="CB1518" s="260">
        <v>7</v>
      </c>
    </row>
    <row r="1519" spans="1:80" x14ac:dyDescent="0.2">
      <c r="A1519" s="269"/>
      <c r="B1519" s="272"/>
      <c r="C1519" s="332" t="s">
        <v>1837</v>
      </c>
      <c r="D1519" s="333"/>
      <c r="E1519" s="273">
        <v>0</v>
      </c>
      <c r="F1519" s="274"/>
      <c r="G1519" s="275"/>
      <c r="H1519" s="276"/>
      <c r="I1519" s="270"/>
      <c r="J1519" s="277"/>
      <c r="K1519" s="270"/>
      <c r="M1519" s="271" t="s">
        <v>1837</v>
      </c>
      <c r="O1519" s="260"/>
    </row>
    <row r="1520" spans="1:80" x14ac:dyDescent="0.2">
      <c r="A1520" s="269"/>
      <c r="B1520" s="272"/>
      <c r="C1520" s="332" t="s">
        <v>1838</v>
      </c>
      <c r="D1520" s="333"/>
      <c r="E1520" s="273">
        <v>20.48</v>
      </c>
      <c r="F1520" s="274"/>
      <c r="G1520" s="275"/>
      <c r="H1520" s="276"/>
      <c r="I1520" s="270"/>
      <c r="J1520" s="277"/>
      <c r="K1520" s="270"/>
      <c r="M1520" s="271" t="s">
        <v>1838</v>
      </c>
      <c r="O1520" s="260"/>
    </row>
    <row r="1521" spans="1:80" x14ac:dyDescent="0.2">
      <c r="A1521" s="261">
        <v>411</v>
      </c>
      <c r="B1521" s="262" t="s">
        <v>1839</v>
      </c>
      <c r="C1521" s="263" t="s">
        <v>1840</v>
      </c>
      <c r="D1521" s="264" t="s">
        <v>379</v>
      </c>
      <c r="E1521" s="265">
        <v>182.25</v>
      </c>
      <c r="F1521" s="265">
        <v>124</v>
      </c>
      <c r="G1521" s="266">
        <f>E1521*F1521</f>
        <v>22599</v>
      </c>
      <c r="H1521" s="267">
        <v>3.2000000000000003E-4</v>
      </c>
      <c r="I1521" s="268">
        <f>E1521*H1521</f>
        <v>5.8320000000000004E-2</v>
      </c>
      <c r="J1521" s="267">
        <v>0</v>
      </c>
      <c r="K1521" s="268">
        <f>E1521*J1521</f>
        <v>0</v>
      </c>
      <c r="O1521" s="260">
        <v>2</v>
      </c>
      <c r="AA1521" s="233">
        <v>1</v>
      </c>
      <c r="AB1521" s="233">
        <v>7</v>
      </c>
      <c r="AC1521" s="233">
        <v>7</v>
      </c>
      <c r="AZ1521" s="233">
        <v>2</v>
      </c>
      <c r="BA1521" s="233">
        <f>IF(AZ1521=1,G1521,0)</f>
        <v>0</v>
      </c>
      <c r="BB1521" s="233">
        <f>IF(AZ1521=2,G1521,0)</f>
        <v>22599</v>
      </c>
      <c r="BC1521" s="233">
        <f>IF(AZ1521=3,G1521,0)</f>
        <v>0</v>
      </c>
      <c r="BD1521" s="233">
        <f>IF(AZ1521=4,G1521,0)</f>
        <v>0</v>
      </c>
      <c r="BE1521" s="233">
        <f>IF(AZ1521=5,G1521,0)</f>
        <v>0</v>
      </c>
      <c r="CA1521" s="260">
        <v>1</v>
      </c>
      <c r="CB1521" s="260">
        <v>7</v>
      </c>
    </row>
    <row r="1522" spans="1:80" x14ac:dyDescent="0.2">
      <c r="A1522" s="269"/>
      <c r="B1522" s="272"/>
      <c r="C1522" s="332" t="s">
        <v>1841</v>
      </c>
      <c r="D1522" s="333"/>
      <c r="E1522" s="273">
        <v>0</v>
      </c>
      <c r="F1522" s="274"/>
      <c r="G1522" s="275"/>
      <c r="H1522" s="276"/>
      <c r="I1522" s="270"/>
      <c r="J1522" s="277"/>
      <c r="K1522" s="270"/>
      <c r="M1522" s="271" t="s">
        <v>1841</v>
      </c>
      <c r="O1522" s="260"/>
    </row>
    <row r="1523" spans="1:80" ht="22.5" x14ac:dyDescent="0.2">
      <c r="A1523" s="269"/>
      <c r="B1523" s="272"/>
      <c r="C1523" s="332" t="s">
        <v>1842</v>
      </c>
      <c r="D1523" s="333"/>
      <c r="E1523" s="273">
        <v>27.04</v>
      </c>
      <c r="F1523" s="274"/>
      <c r="G1523" s="275"/>
      <c r="H1523" s="276"/>
      <c r="I1523" s="270"/>
      <c r="J1523" s="277"/>
      <c r="K1523" s="270"/>
      <c r="M1523" s="271" t="s">
        <v>1842</v>
      </c>
      <c r="O1523" s="260"/>
    </row>
    <row r="1524" spans="1:80" x14ac:dyDescent="0.2">
      <c r="A1524" s="269"/>
      <c r="B1524" s="272"/>
      <c r="C1524" s="332" t="s">
        <v>1843</v>
      </c>
      <c r="D1524" s="333"/>
      <c r="E1524" s="273">
        <v>28.24</v>
      </c>
      <c r="F1524" s="274"/>
      <c r="G1524" s="275"/>
      <c r="H1524" s="276"/>
      <c r="I1524" s="270"/>
      <c r="J1524" s="277"/>
      <c r="K1524" s="270"/>
      <c r="M1524" s="271" t="s">
        <v>1843</v>
      </c>
      <c r="O1524" s="260"/>
    </row>
    <row r="1525" spans="1:80" x14ac:dyDescent="0.2">
      <c r="A1525" s="269"/>
      <c r="B1525" s="272"/>
      <c r="C1525" s="332" t="s">
        <v>1844</v>
      </c>
      <c r="D1525" s="333"/>
      <c r="E1525" s="273">
        <v>10.76</v>
      </c>
      <c r="F1525" s="274"/>
      <c r="G1525" s="275"/>
      <c r="H1525" s="276"/>
      <c r="I1525" s="270"/>
      <c r="J1525" s="277"/>
      <c r="K1525" s="270"/>
      <c r="M1525" s="271" t="s">
        <v>1844</v>
      </c>
      <c r="O1525" s="260"/>
    </row>
    <row r="1526" spans="1:80" x14ac:dyDescent="0.2">
      <c r="A1526" s="269"/>
      <c r="B1526" s="272"/>
      <c r="C1526" s="332" t="s">
        <v>1845</v>
      </c>
      <c r="D1526" s="333"/>
      <c r="E1526" s="273">
        <v>23.06</v>
      </c>
      <c r="F1526" s="274"/>
      <c r="G1526" s="275"/>
      <c r="H1526" s="276"/>
      <c r="I1526" s="270"/>
      <c r="J1526" s="277"/>
      <c r="K1526" s="270"/>
      <c r="M1526" s="271" t="s">
        <v>1845</v>
      </c>
      <c r="O1526" s="260"/>
    </row>
    <row r="1527" spans="1:80" x14ac:dyDescent="0.2">
      <c r="A1527" s="269"/>
      <c r="B1527" s="272"/>
      <c r="C1527" s="332" t="s">
        <v>1846</v>
      </c>
      <c r="D1527" s="333"/>
      <c r="E1527" s="273">
        <v>15.6</v>
      </c>
      <c r="F1527" s="274"/>
      <c r="G1527" s="275"/>
      <c r="H1527" s="276"/>
      <c r="I1527" s="270"/>
      <c r="J1527" s="277"/>
      <c r="K1527" s="270"/>
      <c r="M1527" s="271" t="s">
        <v>1846</v>
      </c>
      <c r="O1527" s="260"/>
    </row>
    <row r="1528" spans="1:80" x14ac:dyDescent="0.2">
      <c r="A1528" s="269"/>
      <c r="B1528" s="272"/>
      <c r="C1528" s="332" t="s">
        <v>1847</v>
      </c>
      <c r="D1528" s="333"/>
      <c r="E1528" s="273">
        <v>0</v>
      </c>
      <c r="F1528" s="274"/>
      <c r="G1528" s="275"/>
      <c r="H1528" s="276"/>
      <c r="I1528" s="270"/>
      <c r="J1528" s="277"/>
      <c r="K1528" s="270"/>
      <c r="M1528" s="271" t="s">
        <v>1847</v>
      </c>
      <c r="O1528" s="260"/>
    </row>
    <row r="1529" spans="1:80" ht="22.5" x14ac:dyDescent="0.2">
      <c r="A1529" s="269"/>
      <c r="B1529" s="272"/>
      <c r="C1529" s="332" t="s">
        <v>1848</v>
      </c>
      <c r="D1529" s="333"/>
      <c r="E1529" s="273">
        <v>22.7</v>
      </c>
      <c r="F1529" s="274"/>
      <c r="G1529" s="275"/>
      <c r="H1529" s="276"/>
      <c r="I1529" s="270"/>
      <c r="J1529" s="277"/>
      <c r="K1529" s="270"/>
      <c r="M1529" s="271" t="s">
        <v>1848</v>
      </c>
      <c r="O1529" s="260"/>
    </row>
    <row r="1530" spans="1:80" x14ac:dyDescent="0.2">
      <c r="A1530" s="269"/>
      <c r="B1530" s="272"/>
      <c r="C1530" s="332" t="s">
        <v>1849</v>
      </c>
      <c r="D1530" s="333"/>
      <c r="E1530" s="273">
        <v>54.85</v>
      </c>
      <c r="F1530" s="274"/>
      <c r="G1530" s="275"/>
      <c r="H1530" s="276"/>
      <c r="I1530" s="270"/>
      <c r="J1530" s="277"/>
      <c r="K1530" s="270"/>
      <c r="M1530" s="271" t="s">
        <v>1849</v>
      </c>
      <c r="O1530" s="260"/>
    </row>
    <row r="1531" spans="1:80" x14ac:dyDescent="0.2">
      <c r="A1531" s="261">
        <v>412</v>
      </c>
      <c r="B1531" s="262" t="s">
        <v>1850</v>
      </c>
      <c r="C1531" s="263" t="s">
        <v>1851</v>
      </c>
      <c r="D1531" s="264" t="s">
        <v>200</v>
      </c>
      <c r="E1531" s="265">
        <v>49.379399999999997</v>
      </c>
      <c r="F1531" s="265">
        <v>469</v>
      </c>
      <c r="G1531" s="266">
        <f>E1531*F1531</f>
        <v>23158.938599999998</v>
      </c>
      <c r="H1531" s="267">
        <v>6.3579999999999998E-2</v>
      </c>
      <c r="I1531" s="268">
        <f>E1531*H1531</f>
        <v>3.1395422519999996</v>
      </c>
      <c r="J1531" s="267">
        <v>0</v>
      </c>
      <c r="K1531" s="268">
        <f>E1531*J1531</f>
        <v>0</v>
      </c>
      <c r="O1531" s="260">
        <v>2</v>
      </c>
      <c r="AA1531" s="233">
        <v>1</v>
      </c>
      <c r="AB1531" s="233">
        <v>7</v>
      </c>
      <c r="AC1531" s="233">
        <v>7</v>
      </c>
      <c r="AZ1531" s="233">
        <v>2</v>
      </c>
      <c r="BA1531" s="233">
        <f>IF(AZ1531=1,G1531,0)</f>
        <v>0</v>
      </c>
      <c r="BB1531" s="233">
        <f>IF(AZ1531=2,G1531,0)</f>
        <v>23158.938599999998</v>
      </c>
      <c r="BC1531" s="233">
        <f>IF(AZ1531=3,G1531,0)</f>
        <v>0</v>
      </c>
      <c r="BD1531" s="233">
        <f>IF(AZ1531=4,G1531,0)</f>
        <v>0</v>
      </c>
      <c r="BE1531" s="233">
        <f>IF(AZ1531=5,G1531,0)</f>
        <v>0</v>
      </c>
      <c r="CA1531" s="260">
        <v>1</v>
      </c>
      <c r="CB1531" s="260">
        <v>7</v>
      </c>
    </row>
    <row r="1532" spans="1:80" x14ac:dyDescent="0.2">
      <c r="A1532" s="269"/>
      <c r="B1532" s="272"/>
      <c r="C1532" s="332" t="s">
        <v>1852</v>
      </c>
      <c r="D1532" s="333"/>
      <c r="E1532" s="273">
        <v>0</v>
      </c>
      <c r="F1532" s="274"/>
      <c r="G1532" s="275"/>
      <c r="H1532" s="276"/>
      <c r="I1532" s="270"/>
      <c r="J1532" s="277"/>
      <c r="K1532" s="270"/>
      <c r="M1532" s="271" t="s">
        <v>1852</v>
      </c>
      <c r="O1532" s="260"/>
    </row>
    <row r="1533" spans="1:80" x14ac:dyDescent="0.2">
      <c r="A1533" s="269"/>
      <c r="B1533" s="272"/>
      <c r="C1533" s="332" t="s">
        <v>1853</v>
      </c>
      <c r="D1533" s="333"/>
      <c r="E1533" s="273">
        <v>45.8</v>
      </c>
      <c r="F1533" s="274"/>
      <c r="G1533" s="275"/>
      <c r="H1533" s="276"/>
      <c r="I1533" s="270"/>
      <c r="J1533" s="277"/>
      <c r="K1533" s="270"/>
      <c r="M1533" s="271" t="s">
        <v>1853</v>
      </c>
      <c r="O1533" s="260"/>
    </row>
    <row r="1534" spans="1:80" x14ac:dyDescent="0.2">
      <c r="A1534" s="269"/>
      <c r="B1534" s="272"/>
      <c r="C1534" s="332" t="s">
        <v>1854</v>
      </c>
      <c r="D1534" s="333"/>
      <c r="E1534" s="273">
        <v>3.5794999999999999</v>
      </c>
      <c r="F1534" s="274"/>
      <c r="G1534" s="275"/>
      <c r="H1534" s="276"/>
      <c r="I1534" s="270"/>
      <c r="J1534" s="277"/>
      <c r="K1534" s="270"/>
      <c r="M1534" s="271" t="s">
        <v>1854</v>
      </c>
      <c r="O1534" s="260"/>
    </row>
    <row r="1535" spans="1:80" x14ac:dyDescent="0.2">
      <c r="A1535" s="261">
        <v>413</v>
      </c>
      <c r="B1535" s="262" t="s">
        <v>1855</v>
      </c>
      <c r="C1535" s="263" t="s">
        <v>1856</v>
      </c>
      <c r="D1535" s="264" t="s">
        <v>200</v>
      </c>
      <c r="E1535" s="265">
        <v>242.2045</v>
      </c>
      <c r="F1535" s="265">
        <v>518</v>
      </c>
      <c r="G1535" s="266">
        <f>E1535*F1535</f>
        <v>125461.931</v>
      </c>
      <c r="H1535" s="267">
        <v>5.0400000000000002E-3</v>
      </c>
      <c r="I1535" s="268">
        <f>E1535*H1535</f>
        <v>1.22071068</v>
      </c>
      <c r="J1535" s="267">
        <v>0</v>
      </c>
      <c r="K1535" s="268">
        <f>E1535*J1535</f>
        <v>0</v>
      </c>
      <c r="O1535" s="260">
        <v>2</v>
      </c>
      <c r="AA1535" s="233">
        <v>1</v>
      </c>
      <c r="AB1535" s="233">
        <v>7</v>
      </c>
      <c r="AC1535" s="233">
        <v>7</v>
      </c>
      <c r="AZ1535" s="233">
        <v>2</v>
      </c>
      <c r="BA1535" s="233">
        <f>IF(AZ1535=1,G1535,0)</f>
        <v>0</v>
      </c>
      <c r="BB1535" s="233">
        <f>IF(AZ1535=2,G1535,0)</f>
        <v>125461.931</v>
      </c>
      <c r="BC1535" s="233">
        <f>IF(AZ1535=3,G1535,0)</f>
        <v>0</v>
      </c>
      <c r="BD1535" s="233">
        <f>IF(AZ1535=4,G1535,0)</f>
        <v>0</v>
      </c>
      <c r="BE1535" s="233">
        <f>IF(AZ1535=5,G1535,0)</f>
        <v>0</v>
      </c>
      <c r="CA1535" s="260">
        <v>1</v>
      </c>
      <c r="CB1535" s="260">
        <v>7</v>
      </c>
    </row>
    <row r="1536" spans="1:80" x14ac:dyDescent="0.2">
      <c r="A1536" s="269"/>
      <c r="B1536" s="272"/>
      <c r="C1536" s="332" t="s">
        <v>1852</v>
      </c>
      <c r="D1536" s="333"/>
      <c r="E1536" s="273">
        <v>0</v>
      </c>
      <c r="F1536" s="274"/>
      <c r="G1536" s="275"/>
      <c r="H1536" s="276"/>
      <c r="I1536" s="270"/>
      <c r="J1536" s="277"/>
      <c r="K1536" s="270"/>
      <c r="M1536" s="271" t="s">
        <v>1852</v>
      </c>
      <c r="O1536" s="260"/>
    </row>
    <row r="1537" spans="1:80" x14ac:dyDescent="0.2">
      <c r="A1537" s="269"/>
      <c r="B1537" s="272"/>
      <c r="C1537" s="332" t="s">
        <v>1857</v>
      </c>
      <c r="D1537" s="333"/>
      <c r="E1537" s="273">
        <v>120.7</v>
      </c>
      <c r="F1537" s="274"/>
      <c r="G1537" s="275"/>
      <c r="H1537" s="276"/>
      <c r="I1537" s="270"/>
      <c r="J1537" s="277"/>
      <c r="K1537" s="270"/>
      <c r="M1537" s="271" t="s">
        <v>1857</v>
      </c>
      <c r="O1537" s="260"/>
    </row>
    <row r="1538" spans="1:80" ht="22.5" x14ac:dyDescent="0.2">
      <c r="A1538" s="269"/>
      <c r="B1538" s="272"/>
      <c r="C1538" s="332" t="s">
        <v>1858</v>
      </c>
      <c r="D1538" s="333"/>
      <c r="E1538" s="273">
        <v>2.492</v>
      </c>
      <c r="F1538" s="274"/>
      <c r="G1538" s="275"/>
      <c r="H1538" s="276"/>
      <c r="I1538" s="270"/>
      <c r="J1538" s="277"/>
      <c r="K1538" s="270"/>
      <c r="M1538" s="271" t="s">
        <v>1858</v>
      </c>
      <c r="O1538" s="260"/>
    </row>
    <row r="1539" spans="1:80" x14ac:dyDescent="0.2">
      <c r="A1539" s="269"/>
      <c r="B1539" s="272"/>
      <c r="C1539" s="332" t="s">
        <v>1859</v>
      </c>
      <c r="D1539" s="333"/>
      <c r="E1539" s="273">
        <v>7.0000000000000007E-2</v>
      </c>
      <c r="F1539" s="274"/>
      <c r="G1539" s="275"/>
      <c r="H1539" s="276"/>
      <c r="I1539" s="270"/>
      <c r="J1539" s="277"/>
      <c r="K1539" s="270"/>
      <c r="M1539" s="271" t="s">
        <v>1859</v>
      </c>
      <c r="O1539" s="260"/>
    </row>
    <row r="1540" spans="1:80" x14ac:dyDescent="0.2">
      <c r="A1540" s="269"/>
      <c r="B1540" s="272"/>
      <c r="C1540" s="332" t="s">
        <v>1860</v>
      </c>
      <c r="D1540" s="333"/>
      <c r="E1540" s="273">
        <v>0</v>
      </c>
      <c r="F1540" s="274"/>
      <c r="G1540" s="275"/>
      <c r="H1540" s="276"/>
      <c r="I1540" s="270"/>
      <c r="J1540" s="277"/>
      <c r="K1540" s="270"/>
      <c r="M1540" s="271" t="s">
        <v>1860</v>
      </c>
      <c r="O1540" s="260"/>
    </row>
    <row r="1541" spans="1:80" x14ac:dyDescent="0.2">
      <c r="A1541" s="269"/>
      <c r="B1541" s="272"/>
      <c r="C1541" s="332" t="s">
        <v>1861</v>
      </c>
      <c r="D1541" s="333"/>
      <c r="E1541" s="273">
        <v>117.6</v>
      </c>
      <c r="F1541" s="274"/>
      <c r="G1541" s="275"/>
      <c r="H1541" s="276"/>
      <c r="I1541" s="270"/>
      <c r="J1541" s="277"/>
      <c r="K1541" s="270"/>
      <c r="M1541" s="271" t="s">
        <v>1861</v>
      </c>
      <c r="O1541" s="260"/>
    </row>
    <row r="1542" spans="1:80" x14ac:dyDescent="0.2">
      <c r="A1542" s="269"/>
      <c r="B1542" s="272"/>
      <c r="C1542" s="332" t="s">
        <v>1862</v>
      </c>
      <c r="D1542" s="333"/>
      <c r="E1542" s="273">
        <v>1.3425</v>
      </c>
      <c r="F1542" s="274"/>
      <c r="G1542" s="275"/>
      <c r="H1542" s="276"/>
      <c r="I1542" s="270"/>
      <c r="J1542" s="277"/>
      <c r="K1542" s="270"/>
      <c r="M1542" s="271" t="s">
        <v>1862</v>
      </c>
      <c r="O1542" s="260"/>
    </row>
    <row r="1543" spans="1:80" x14ac:dyDescent="0.2">
      <c r="A1543" s="261">
        <v>414</v>
      </c>
      <c r="B1543" s="262" t="s">
        <v>1863</v>
      </c>
      <c r="C1543" s="263" t="s">
        <v>1864</v>
      </c>
      <c r="D1543" s="264" t="s">
        <v>200</v>
      </c>
      <c r="E1543" s="265">
        <v>9.4</v>
      </c>
      <c r="F1543" s="265">
        <v>14</v>
      </c>
      <c r="G1543" s="266">
        <f>E1543*F1543</f>
        <v>131.6</v>
      </c>
      <c r="H1543" s="267">
        <v>0</v>
      </c>
      <c r="I1543" s="268">
        <f>E1543*H1543</f>
        <v>0</v>
      </c>
      <c r="J1543" s="267">
        <v>0</v>
      </c>
      <c r="K1543" s="268">
        <f>E1543*J1543</f>
        <v>0</v>
      </c>
      <c r="O1543" s="260">
        <v>2</v>
      </c>
      <c r="AA1543" s="233">
        <v>1</v>
      </c>
      <c r="AB1543" s="233">
        <v>7</v>
      </c>
      <c r="AC1543" s="233">
        <v>7</v>
      </c>
      <c r="AZ1543" s="233">
        <v>2</v>
      </c>
      <c r="BA1543" s="233">
        <f>IF(AZ1543=1,G1543,0)</f>
        <v>0</v>
      </c>
      <c r="BB1543" s="233">
        <f>IF(AZ1543=2,G1543,0)</f>
        <v>131.6</v>
      </c>
      <c r="BC1543" s="233">
        <f>IF(AZ1543=3,G1543,0)</f>
        <v>0</v>
      </c>
      <c r="BD1543" s="233">
        <f>IF(AZ1543=4,G1543,0)</f>
        <v>0</v>
      </c>
      <c r="BE1543" s="233">
        <f>IF(AZ1543=5,G1543,0)</f>
        <v>0</v>
      </c>
      <c r="CA1543" s="260">
        <v>1</v>
      </c>
      <c r="CB1543" s="260">
        <v>7</v>
      </c>
    </row>
    <row r="1544" spans="1:80" x14ac:dyDescent="0.2">
      <c r="A1544" s="269"/>
      <c r="B1544" s="272"/>
      <c r="C1544" s="332" t="s">
        <v>470</v>
      </c>
      <c r="D1544" s="333"/>
      <c r="E1544" s="273">
        <v>0</v>
      </c>
      <c r="F1544" s="274"/>
      <c r="G1544" s="275"/>
      <c r="H1544" s="276"/>
      <c r="I1544" s="270"/>
      <c r="J1544" s="277"/>
      <c r="K1544" s="270"/>
      <c r="M1544" s="271" t="s">
        <v>470</v>
      </c>
      <c r="O1544" s="260"/>
    </row>
    <row r="1545" spans="1:80" x14ac:dyDescent="0.2">
      <c r="A1545" s="269"/>
      <c r="B1545" s="272"/>
      <c r="C1545" s="332" t="s">
        <v>1865</v>
      </c>
      <c r="D1545" s="333"/>
      <c r="E1545" s="273">
        <v>9.4</v>
      </c>
      <c r="F1545" s="274"/>
      <c r="G1545" s="275"/>
      <c r="H1545" s="276"/>
      <c r="I1545" s="270"/>
      <c r="J1545" s="277"/>
      <c r="K1545" s="270"/>
      <c r="M1545" s="271" t="s">
        <v>1865</v>
      </c>
      <c r="O1545" s="260"/>
    </row>
    <row r="1546" spans="1:80" x14ac:dyDescent="0.2">
      <c r="A1546" s="261">
        <v>415</v>
      </c>
      <c r="B1546" s="262" t="s">
        <v>1866</v>
      </c>
      <c r="C1546" s="263" t="s">
        <v>1867</v>
      </c>
      <c r="D1546" s="264" t="s">
        <v>200</v>
      </c>
      <c r="E1546" s="265">
        <v>327.21690000000001</v>
      </c>
      <c r="F1546" s="265">
        <v>11</v>
      </c>
      <c r="G1546" s="266">
        <f>E1546*F1546</f>
        <v>3599.3859000000002</v>
      </c>
      <c r="H1546" s="267">
        <v>1.1999999999999999E-3</v>
      </c>
      <c r="I1546" s="268">
        <f>E1546*H1546</f>
        <v>0.39266027999999997</v>
      </c>
      <c r="J1546" s="267">
        <v>0</v>
      </c>
      <c r="K1546" s="268">
        <f>E1546*J1546</f>
        <v>0</v>
      </c>
      <c r="O1546" s="260">
        <v>2</v>
      </c>
      <c r="AA1546" s="233">
        <v>1</v>
      </c>
      <c r="AB1546" s="233">
        <v>7</v>
      </c>
      <c r="AC1546" s="233">
        <v>7</v>
      </c>
      <c r="AZ1546" s="233">
        <v>2</v>
      </c>
      <c r="BA1546" s="233">
        <f>IF(AZ1546=1,G1546,0)</f>
        <v>0</v>
      </c>
      <c r="BB1546" s="233">
        <f>IF(AZ1546=2,G1546,0)</f>
        <v>3599.3859000000002</v>
      </c>
      <c r="BC1546" s="233">
        <f>IF(AZ1546=3,G1546,0)</f>
        <v>0</v>
      </c>
      <c r="BD1546" s="233">
        <f>IF(AZ1546=4,G1546,0)</f>
        <v>0</v>
      </c>
      <c r="BE1546" s="233">
        <f>IF(AZ1546=5,G1546,0)</f>
        <v>0</v>
      </c>
      <c r="CA1546" s="260">
        <v>1</v>
      </c>
      <c r="CB1546" s="260">
        <v>7</v>
      </c>
    </row>
    <row r="1547" spans="1:80" x14ac:dyDescent="0.2">
      <c r="A1547" s="269"/>
      <c r="B1547" s="272"/>
      <c r="C1547" s="332" t="s">
        <v>1868</v>
      </c>
      <c r="D1547" s="333"/>
      <c r="E1547" s="273">
        <v>327.21690000000001</v>
      </c>
      <c r="F1547" s="274"/>
      <c r="G1547" s="275"/>
      <c r="H1547" s="276"/>
      <c r="I1547" s="270"/>
      <c r="J1547" s="277"/>
      <c r="K1547" s="270"/>
      <c r="M1547" s="271" t="s">
        <v>1868</v>
      </c>
      <c r="O1547" s="260"/>
    </row>
    <row r="1548" spans="1:80" ht="22.5" x14ac:dyDescent="0.2">
      <c r="A1548" s="261">
        <v>416</v>
      </c>
      <c r="B1548" s="262" t="s">
        <v>1869</v>
      </c>
      <c r="C1548" s="263" t="s">
        <v>1870</v>
      </c>
      <c r="D1548" s="264" t="s">
        <v>379</v>
      </c>
      <c r="E1548" s="265">
        <v>202.73</v>
      </c>
      <c r="F1548" s="265">
        <v>104</v>
      </c>
      <c r="G1548" s="266">
        <f>E1548*F1548</f>
        <v>21083.919999999998</v>
      </c>
      <c r="H1548" s="267">
        <v>0</v>
      </c>
      <c r="I1548" s="268">
        <f>E1548*H1548</f>
        <v>0</v>
      </c>
      <c r="J1548" s="267">
        <v>0</v>
      </c>
      <c r="K1548" s="268">
        <f>E1548*J1548</f>
        <v>0</v>
      </c>
      <c r="O1548" s="260">
        <v>2</v>
      </c>
      <c r="AA1548" s="233">
        <v>1</v>
      </c>
      <c r="AB1548" s="233">
        <v>7</v>
      </c>
      <c r="AC1548" s="233">
        <v>7</v>
      </c>
      <c r="AZ1548" s="233">
        <v>2</v>
      </c>
      <c r="BA1548" s="233">
        <f>IF(AZ1548=1,G1548,0)</f>
        <v>0</v>
      </c>
      <c r="BB1548" s="233">
        <f>IF(AZ1548=2,G1548,0)</f>
        <v>21083.919999999998</v>
      </c>
      <c r="BC1548" s="233">
        <f>IF(AZ1548=3,G1548,0)</f>
        <v>0</v>
      </c>
      <c r="BD1548" s="233">
        <f>IF(AZ1548=4,G1548,0)</f>
        <v>0</v>
      </c>
      <c r="BE1548" s="233">
        <f>IF(AZ1548=5,G1548,0)</f>
        <v>0</v>
      </c>
      <c r="CA1548" s="260">
        <v>1</v>
      </c>
      <c r="CB1548" s="260">
        <v>7</v>
      </c>
    </row>
    <row r="1549" spans="1:80" x14ac:dyDescent="0.2">
      <c r="A1549" s="269"/>
      <c r="B1549" s="272"/>
      <c r="C1549" s="332" t="s">
        <v>1871</v>
      </c>
      <c r="D1549" s="333"/>
      <c r="E1549" s="273">
        <v>0</v>
      </c>
      <c r="F1549" s="274"/>
      <c r="G1549" s="275"/>
      <c r="H1549" s="276"/>
      <c r="I1549" s="270"/>
      <c r="J1549" s="277"/>
      <c r="K1549" s="270"/>
      <c r="M1549" s="271" t="s">
        <v>1871</v>
      </c>
      <c r="O1549" s="260"/>
    </row>
    <row r="1550" spans="1:80" x14ac:dyDescent="0.2">
      <c r="A1550" s="269"/>
      <c r="B1550" s="272"/>
      <c r="C1550" s="332" t="s">
        <v>1872</v>
      </c>
      <c r="D1550" s="333"/>
      <c r="E1550" s="273">
        <v>202.73</v>
      </c>
      <c r="F1550" s="274"/>
      <c r="G1550" s="275"/>
      <c r="H1550" s="276"/>
      <c r="I1550" s="270"/>
      <c r="J1550" s="277"/>
      <c r="K1550" s="270"/>
      <c r="M1550" s="271" t="s">
        <v>1872</v>
      </c>
      <c r="O1550" s="260"/>
    </row>
    <row r="1551" spans="1:80" ht="22.5" x14ac:dyDescent="0.2">
      <c r="A1551" s="261">
        <v>417</v>
      </c>
      <c r="B1551" s="262" t="s">
        <v>1873</v>
      </c>
      <c r="C1551" s="263" t="s">
        <v>1874</v>
      </c>
      <c r="D1551" s="264" t="s">
        <v>200</v>
      </c>
      <c r="E1551" s="265">
        <v>288.7808</v>
      </c>
      <c r="F1551" s="265">
        <v>550</v>
      </c>
      <c r="G1551" s="266">
        <f>E1551*F1551</f>
        <v>158829.44</v>
      </c>
      <c r="H1551" s="267">
        <v>2.1479999999999999E-2</v>
      </c>
      <c r="I1551" s="268">
        <f>E1551*H1551</f>
        <v>6.2030115839999995</v>
      </c>
      <c r="J1551" s="267"/>
      <c r="K1551" s="268">
        <f>E1551*J1551</f>
        <v>0</v>
      </c>
      <c r="O1551" s="260">
        <v>2</v>
      </c>
      <c r="AA1551" s="233">
        <v>12</v>
      </c>
      <c r="AB1551" s="233">
        <v>0</v>
      </c>
      <c r="AC1551" s="233">
        <v>315</v>
      </c>
      <c r="AZ1551" s="233">
        <v>2</v>
      </c>
      <c r="BA1551" s="233">
        <f>IF(AZ1551=1,G1551,0)</f>
        <v>0</v>
      </c>
      <c r="BB1551" s="233">
        <f>IF(AZ1551=2,G1551,0)</f>
        <v>158829.44</v>
      </c>
      <c r="BC1551" s="233">
        <f>IF(AZ1551=3,G1551,0)</f>
        <v>0</v>
      </c>
      <c r="BD1551" s="233">
        <f>IF(AZ1551=4,G1551,0)</f>
        <v>0</v>
      </c>
      <c r="BE1551" s="233">
        <f>IF(AZ1551=5,G1551,0)</f>
        <v>0</v>
      </c>
      <c r="CA1551" s="260">
        <v>12</v>
      </c>
      <c r="CB1551" s="260">
        <v>0</v>
      </c>
    </row>
    <row r="1552" spans="1:80" ht="22.5" x14ac:dyDescent="0.2">
      <c r="A1552" s="269"/>
      <c r="B1552" s="272"/>
      <c r="C1552" s="332" t="s">
        <v>1875</v>
      </c>
      <c r="D1552" s="333"/>
      <c r="E1552" s="273">
        <v>0</v>
      </c>
      <c r="F1552" s="274"/>
      <c r="G1552" s="275"/>
      <c r="H1552" s="276"/>
      <c r="I1552" s="270"/>
      <c r="J1552" s="277"/>
      <c r="K1552" s="270"/>
      <c r="M1552" s="271" t="s">
        <v>1875</v>
      </c>
      <c r="O1552" s="260"/>
    </row>
    <row r="1553" spans="1:80" x14ac:dyDescent="0.2">
      <c r="A1553" s="269"/>
      <c r="B1553" s="272"/>
      <c r="C1553" s="332" t="s">
        <v>1876</v>
      </c>
      <c r="D1553" s="333"/>
      <c r="E1553" s="273">
        <v>180.29499999999999</v>
      </c>
      <c r="F1553" s="274"/>
      <c r="G1553" s="275"/>
      <c r="H1553" s="276"/>
      <c r="I1553" s="270"/>
      <c r="J1553" s="277"/>
      <c r="K1553" s="270"/>
      <c r="M1553" s="271" t="s">
        <v>1876</v>
      </c>
      <c r="O1553" s="260"/>
    </row>
    <row r="1554" spans="1:80" ht="22.5" x14ac:dyDescent="0.2">
      <c r="A1554" s="269"/>
      <c r="B1554" s="272"/>
      <c r="C1554" s="332" t="s">
        <v>1877</v>
      </c>
      <c r="D1554" s="333"/>
      <c r="E1554" s="273">
        <v>1.4472</v>
      </c>
      <c r="F1554" s="274"/>
      <c r="G1554" s="275"/>
      <c r="H1554" s="276"/>
      <c r="I1554" s="270"/>
      <c r="J1554" s="277"/>
      <c r="K1554" s="270"/>
      <c r="M1554" s="271" t="s">
        <v>1877</v>
      </c>
      <c r="O1554" s="260"/>
    </row>
    <row r="1555" spans="1:80" x14ac:dyDescent="0.2">
      <c r="A1555" s="269"/>
      <c r="B1555" s="272"/>
      <c r="C1555" s="332" t="s">
        <v>1878</v>
      </c>
      <c r="D1555" s="333"/>
      <c r="E1555" s="273">
        <v>21.6921</v>
      </c>
      <c r="F1555" s="274"/>
      <c r="G1555" s="275"/>
      <c r="H1555" s="276"/>
      <c r="I1555" s="270"/>
      <c r="J1555" s="277"/>
      <c r="K1555" s="270"/>
      <c r="M1555" s="271" t="s">
        <v>1878</v>
      </c>
      <c r="O1555" s="260"/>
    </row>
    <row r="1556" spans="1:80" x14ac:dyDescent="0.2">
      <c r="A1556" s="269"/>
      <c r="B1556" s="272"/>
      <c r="C1556" s="332" t="s">
        <v>1879</v>
      </c>
      <c r="D1556" s="333"/>
      <c r="E1556" s="273">
        <v>7.9298999999999999</v>
      </c>
      <c r="F1556" s="274"/>
      <c r="G1556" s="275"/>
      <c r="H1556" s="276"/>
      <c r="I1556" s="270"/>
      <c r="J1556" s="277"/>
      <c r="K1556" s="270"/>
      <c r="M1556" s="271" t="s">
        <v>1879</v>
      </c>
      <c r="O1556" s="260"/>
    </row>
    <row r="1557" spans="1:80" x14ac:dyDescent="0.2">
      <c r="A1557" s="269"/>
      <c r="B1557" s="272"/>
      <c r="C1557" s="332" t="s">
        <v>1880</v>
      </c>
      <c r="D1557" s="333"/>
      <c r="E1557" s="273">
        <v>51.736600000000003</v>
      </c>
      <c r="F1557" s="274"/>
      <c r="G1557" s="275"/>
      <c r="H1557" s="276"/>
      <c r="I1557" s="270"/>
      <c r="J1557" s="277"/>
      <c r="K1557" s="270"/>
      <c r="M1557" s="271" t="s">
        <v>1880</v>
      </c>
      <c r="O1557" s="260"/>
    </row>
    <row r="1558" spans="1:80" x14ac:dyDescent="0.2">
      <c r="A1558" s="269"/>
      <c r="B1558" s="272"/>
      <c r="C1558" s="332" t="s">
        <v>1881</v>
      </c>
      <c r="D1558" s="333"/>
      <c r="E1558" s="273">
        <v>25.68</v>
      </c>
      <c r="F1558" s="274"/>
      <c r="G1558" s="275"/>
      <c r="H1558" s="276"/>
      <c r="I1558" s="270"/>
      <c r="J1558" s="277"/>
      <c r="K1558" s="270"/>
      <c r="M1558" s="271" t="s">
        <v>1881</v>
      </c>
      <c r="O1558" s="260"/>
    </row>
    <row r="1559" spans="1:80" ht="22.5" x14ac:dyDescent="0.2">
      <c r="A1559" s="261">
        <v>418</v>
      </c>
      <c r="B1559" s="262" t="s">
        <v>1882</v>
      </c>
      <c r="C1559" s="263" t="s">
        <v>1883</v>
      </c>
      <c r="D1559" s="264" t="s">
        <v>200</v>
      </c>
      <c r="E1559" s="265">
        <v>52.835999999999999</v>
      </c>
      <c r="F1559" s="265">
        <v>330</v>
      </c>
      <c r="G1559" s="266">
        <f>E1559*F1559</f>
        <v>17435.88</v>
      </c>
      <c r="H1559" s="267">
        <v>7.0000000000000007E-2</v>
      </c>
      <c r="I1559" s="268">
        <f>E1559*H1559</f>
        <v>3.6985200000000003</v>
      </c>
      <c r="J1559" s="267"/>
      <c r="K1559" s="268">
        <f>E1559*J1559</f>
        <v>0</v>
      </c>
      <c r="O1559" s="260">
        <v>2</v>
      </c>
      <c r="AA1559" s="233">
        <v>3</v>
      </c>
      <c r="AB1559" s="233">
        <v>7</v>
      </c>
      <c r="AC1559" s="233">
        <v>59247371</v>
      </c>
      <c r="AZ1559" s="233">
        <v>2</v>
      </c>
      <c r="BA1559" s="233">
        <f>IF(AZ1559=1,G1559,0)</f>
        <v>0</v>
      </c>
      <c r="BB1559" s="233">
        <f>IF(AZ1559=2,G1559,0)</f>
        <v>17435.88</v>
      </c>
      <c r="BC1559" s="233">
        <f>IF(AZ1559=3,G1559,0)</f>
        <v>0</v>
      </c>
      <c r="BD1559" s="233">
        <f>IF(AZ1559=4,G1559,0)</f>
        <v>0</v>
      </c>
      <c r="BE1559" s="233">
        <f>IF(AZ1559=5,G1559,0)</f>
        <v>0</v>
      </c>
      <c r="CA1559" s="260">
        <v>3</v>
      </c>
      <c r="CB1559" s="260">
        <v>7</v>
      </c>
    </row>
    <row r="1560" spans="1:80" x14ac:dyDescent="0.2">
      <c r="A1560" s="269"/>
      <c r="B1560" s="272"/>
      <c r="C1560" s="332" t="s">
        <v>1884</v>
      </c>
      <c r="D1560" s="333"/>
      <c r="E1560" s="273">
        <v>0</v>
      </c>
      <c r="F1560" s="274"/>
      <c r="G1560" s="275"/>
      <c r="H1560" s="276"/>
      <c r="I1560" s="270"/>
      <c r="J1560" s="277"/>
      <c r="K1560" s="270"/>
      <c r="M1560" s="271" t="s">
        <v>1884</v>
      </c>
      <c r="O1560" s="260"/>
    </row>
    <row r="1561" spans="1:80" x14ac:dyDescent="0.2">
      <c r="A1561" s="269"/>
      <c r="B1561" s="272"/>
      <c r="C1561" s="332" t="s">
        <v>1885</v>
      </c>
      <c r="D1561" s="333"/>
      <c r="E1561" s="273">
        <v>52.835999999999999</v>
      </c>
      <c r="F1561" s="274"/>
      <c r="G1561" s="275"/>
      <c r="H1561" s="276"/>
      <c r="I1561" s="270"/>
      <c r="J1561" s="277"/>
      <c r="K1561" s="270"/>
      <c r="M1561" s="271" t="s">
        <v>1885</v>
      </c>
      <c r="O1561" s="260"/>
    </row>
    <row r="1562" spans="1:80" ht="22.5" x14ac:dyDescent="0.2">
      <c r="A1562" s="261">
        <v>419</v>
      </c>
      <c r="B1562" s="262" t="s">
        <v>1886</v>
      </c>
      <c r="C1562" s="263" t="s">
        <v>1887</v>
      </c>
      <c r="D1562" s="264" t="s">
        <v>200</v>
      </c>
      <c r="E1562" s="265">
        <v>8.9661000000000008</v>
      </c>
      <c r="F1562" s="265">
        <v>715</v>
      </c>
      <c r="G1562" s="266">
        <f>E1562*F1562</f>
        <v>6410.7615000000005</v>
      </c>
      <c r="H1562" s="267">
        <v>1.9199999999999998E-2</v>
      </c>
      <c r="I1562" s="268">
        <f>E1562*H1562</f>
        <v>0.17214911999999999</v>
      </c>
      <c r="J1562" s="267"/>
      <c r="K1562" s="268">
        <f>E1562*J1562</f>
        <v>0</v>
      </c>
      <c r="O1562" s="260">
        <v>2</v>
      </c>
      <c r="AA1562" s="233">
        <v>3</v>
      </c>
      <c r="AB1562" s="233">
        <v>7</v>
      </c>
      <c r="AC1562" s="233">
        <v>597642400</v>
      </c>
      <c r="AZ1562" s="233">
        <v>2</v>
      </c>
      <c r="BA1562" s="233">
        <f>IF(AZ1562=1,G1562,0)</f>
        <v>0</v>
      </c>
      <c r="BB1562" s="233">
        <f>IF(AZ1562=2,G1562,0)</f>
        <v>6410.7615000000005</v>
      </c>
      <c r="BC1562" s="233">
        <f>IF(AZ1562=3,G1562,0)</f>
        <v>0</v>
      </c>
      <c r="BD1562" s="233">
        <f>IF(AZ1562=4,G1562,0)</f>
        <v>0</v>
      </c>
      <c r="BE1562" s="233">
        <f>IF(AZ1562=5,G1562,0)</f>
        <v>0</v>
      </c>
      <c r="CA1562" s="260">
        <v>3</v>
      </c>
      <c r="CB1562" s="260">
        <v>7</v>
      </c>
    </row>
    <row r="1563" spans="1:80" x14ac:dyDescent="0.2">
      <c r="A1563" s="269"/>
      <c r="B1563" s="272"/>
      <c r="C1563" s="332" t="s">
        <v>1888</v>
      </c>
      <c r="D1563" s="333"/>
      <c r="E1563" s="273">
        <v>0</v>
      </c>
      <c r="F1563" s="274"/>
      <c r="G1563" s="275"/>
      <c r="H1563" s="276"/>
      <c r="I1563" s="270"/>
      <c r="J1563" s="277"/>
      <c r="K1563" s="270"/>
      <c r="M1563" s="271" t="s">
        <v>1888</v>
      </c>
      <c r="O1563" s="260"/>
    </row>
    <row r="1564" spans="1:80" x14ac:dyDescent="0.2">
      <c r="A1564" s="269"/>
      <c r="B1564" s="272"/>
      <c r="C1564" s="332" t="s">
        <v>1889</v>
      </c>
      <c r="D1564" s="333"/>
      <c r="E1564" s="273">
        <v>8.9661000000000008</v>
      </c>
      <c r="F1564" s="274"/>
      <c r="G1564" s="275"/>
      <c r="H1564" s="276"/>
      <c r="I1564" s="270"/>
      <c r="J1564" s="277"/>
      <c r="K1564" s="270"/>
      <c r="M1564" s="271" t="s">
        <v>1889</v>
      </c>
      <c r="O1564" s="260"/>
    </row>
    <row r="1565" spans="1:80" x14ac:dyDescent="0.2">
      <c r="A1565" s="261">
        <v>420</v>
      </c>
      <c r="B1565" s="262" t="s">
        <v>1890</v>
      </c>
      <c r="C1565" s="263" t="s">
        <v>1891</v>
      </c>
      <c r="D1565" s="264" t="s">
        <v>12</v>
      </c>
      <c r="E1565" s="265">
        <f>SUM(G1515:G1564)/100</f>
        <v>3953.0989700000005</v>
      </c>
      <c r="F1565" s="265">
        <v>6.8</v>
      </c>
      <c r="G1565" s="266">
        <f>E1565*F1565</f>
        <v>26881.072996000003</v>
      </c>
      <c r="H1565" s="267">
        <v>0</v>
      </c>
      <c r="I1565" s="268">
        <f>E1565*H1565</f>
        <v>0</v>
      </c>
      <c r="J1565" s="267"/>
      <c r="K1565" s="268">
        <f>E1565*J1565</f>
        <v>0</v>
      </c>
      <c r="O1565" s="260">
        <v>2</v>
      </c>
      <c r="AA1565" s="233">
        <v>7</v>
      </c>
      <c r="AB1565" s="233">
        <v>1002</v>
      </c>
      <c r="AC1565" s="233">
        <v>5</v>
      </c>
      <c r="AZ1565" s="233">
        <v>2</v>
      </c>
      <c r="BA1565" s="233">
        <f>IF(AZ1565=1,G1565,0)</f>
        <v>0</v>
      </c>
      <c r="BB1565" s="233">
        <f>IF(AZ1565=2,G1565,0)</f>
        <v>26881.072996000003</v>
      </c>
      <c r="BC1565" s="233">
        <f>IF(AZ1565=3,G1565,0)</f>
        <v>0</v>
      </c>
      <c r="BD1565" s="233">
        <f>IF(AZ1565=4,G1565,0)</f>
        <v>0</v>
      </c>
      <c r="BE1565" s="233">
        <f>IF(AZ1565=5,G1565,0)</f>
        <v>0</v>
      </c>
      <c r="CA1565" s="260">
        <v>7</v>
      </c>
      <c r="CB1565" s="260">
        <v>1002</v>
      </c>
    </row>
    <row r="1566" spans="1:80" x14ac:dyDescent="0.2">
      <c r="A1566" s="278"/>
      <c r="B1566" s="279" t="s">
        <v>100</v>
      </c>
      <c r="C1566" s="280" t="s">
        <v>1830</v>
      </c>
      <c r="D1566" s="281"/>
      <c r="E1566" s="282"/>
      <c r="F1566" s="283"/>
      <c r="G1566" s="284">
        <f>SUM(G1514:G1565)</f>
        <v>422190.96999600006</v>
      </c>
      <c r="H1566" s="285"/>
      <c r="I1566" s="286">
        <f>SUM(I1514:I1565)</f>
        <v>14.938315516000001</v>
      </c>
      <c r="J1566" s="285"/>
      <c r="K1566" s="286">
        <f>SUM(K1514:K1565)</f>
        <v>0</v>
      </c>
      <c r="O1566" s="260">
        <v>4</v>
      </c>
      <c r="BA1566" s="287">
        <f>SUM(BA1514:BA1565)</f>
        <v>0</v>
      </c>
      <c r="BB1566" s="287">
        <f>SUM(BB1514:BB1565)</f>
        <v>422190.96999600006</v>
      </c>
      <c r="BC1566" s="287">
        <f>SUM(BC1514:BC1565)</f>
        <v>0</v>
      </c>
      <c r="BD1566" s="287">
        <f>SUM(BD1514:BD1565)</f>
        <v>0</v>
      </c>
      <c r="BE1566" s="287">
        <f>SUM(BE1514:BE1565)</f>
        <v>0</v>
      </c>
    </row>
    <row r="1567" spans="1:80" x14ac:dyDescent="0.2">
      <c r="A1567" s="250" t="s">
        <v>97</v>
      </c>
      <c r="B1567" s="251" t="s">
        <v>1892</v>
      </c>
      <c r="C1567" s="252" t="s">
        <v>1893</v>
      </c>
      <c r="D1567" s="253"/>
      <c r="E1567" s="254"/>
      <c r="F1567" s="254"/>
      <c r="G1567" s="255"/>
      <c r="H1567" s="256"/>
      <c r="I1567" s="257"/>
      <c r="J1567" s="258"/>
      <c r="K1567" s="259"/>
      <c r="O1567" s="260">
        <v>1</v>
      </c>
    </row>
    <row r="1568" spans="1:80" ht="22.5" x14ac:dyDescent="0.2">
      <c r="A1568" s="261">
        <v>421</v>
      </c>
      <c r="B1568" s="262" t="s">
        <v>1895</v>
      </c>
      <c r="C1568" s="263" t="s">
        <v>1896</v>
      </c>
      <c r="D1568" s="264" t="s">
        <v>379</v>
      </c>
      <c r="E1568" s="265">
        <v>192.85</v>
      </c>
      <c r="F1568" s="265">
        <v>99</v>
      </c>
      <c r="G1568" s="266">
        <f>E1568*F1568</f>
        <v>19092.149999999998</v>
      </c>
      <c r="H1568" s="267">
        <v>8.0000000000000007E-5</v>
      </c>
      <c r="I1568" s="268">
        <f>E1568*H1568</f>
        <v>1.5428000000000001E-2</v>
      </c>
      <c r="J1568" s="267">
        <v>0</v>
      </c>
      <c r="K1568" s="268">
        <f>E1568*J1568</f>
        <v>0</v>
      </c>
      <c r="O1568" s="260">
        <v>2</v>
      </c>
      <c r="AA1568" s="233">
        <v>1</v>
      </c>
      <c r="AB1568" s="233">
        <v>7</v>
      </c>
      <c r="AC1568" s="233">
        <v>7</v>
      </c>
      <c r="AZ1568" s="233">
        <v>2</v>
      </c>
      <c r="BA1568" s="233">
        <f>IF(AZ1568=1,G1568,0)</f>
        <v>0</v>
      </c>
      <c r="BB1568" s="233">
        <f>IF(AZ1568=2,G1568,0)</f>
        <v>19092.149999999998</v>
      </c>
      <c r="BC1568" s="233">
        <f>IF(AZ1568=3,G1568,0)</f>
        <v>0</v>
      </c>
      <c r="BD1568" s="233">
        <f>IF(AZ1568=4,G1568,0)</f>
        <v>0</v>
      </c>
      <c r="BE1568" s="233">
        <f>IF(AZ1568=5,G1568,0)</f>
        <v>0</v>
      </c>
      <c r="CA1568" s="260">
        <v>1</v>
      </c>
      <c r="CB1568" s="260">
        <v>7</v>
      </c>
    </row>
    <row r="1569" spans="1:80" x14ac:dyDescent="0.2">
      <c r="A1569" s="269"/>
      <c r="B1569" s="272"/>
      <c r="C1569" s="332" t="s">
        <v>1897</v>
      </c>
      <c r="D1569" s="333"/>
      <c r="E1569" s="273">
        <v>0</v>
      </c>
      <c r="F1569" s="274"/>
      <c r="G1569" s="275"/>
      <c r="H1569" s="276"/>
      <c r="I1569" s="270"/>
      <c r="J1569" s="277"/>
      <c r="K1569" s="270"/>
      <c r="M1569" s="271" t="s">
        <v>1897</v>
      </c>
      <c r="O1569" s="260"/>
    </row>
    <row r="1570" spans="1:80" ht="22.5" x14ac:dyDescent="0.2">
      <c r="A1570" s="269"/>
      <c r="B1570" s="272"/>
      <c r="C1570" s="332" t="s">
        <v>1898</v>
      </c>
      <c r="D1570" s="333"/>
      <c r="E1570" s="273">
        <v>64.099999999999994</v>
      </c>
      <c r="F1570" s="274"/>
      <c r="G1570" s="275"/>
      <c r="H1570" s="276"/>
      <c r="I1570" s="270"/>
      <c r="J1570" s="277"/>
      <c r="K1570" s="270"/>
      <c r="M1570" s="271" t="s">
        <v>1898</v>
      </c>
      <c r="O1570" s="260"/>
    </row>
    <row r="1571" spans="1:80" x14ac:dyDescent="0.2">
      <c r="A1571" s="269"/>
      <c r="B1571" s="272"/>
      <c r="C1571" s="332" t="s">
        <v>1899</v>
      </c>
      <c r="D1571" s="333"/>
      <c r="E1571" s="273">
        <v>0</v>
      </c>
      <c r="F1571" s="274"/>
      <c r="G1571" s="275"/>
      <c r="H1571" s="276"/>
      <c r="I1571" s="270"/>
      <c r="J1571" s="277"/>
      <c r="K1571" s="270"/>
      <c r="M1571" s="271" t="s">
        <v>1899</v>
      </c>
      <c r="O1571" s="260"/>
    </row>
    <row r="1572" spans="1:80" ht="22.5" x14ac:dyDescent="0.2">
      <c r="A1572" s="269"/>
      <c r="B1572" s="272"/>
      <c r="C1572" s="332" t="s">
        <v>1900</v>
      </c>
      <c r="D1572" s="333"/>
      <c r="E1572" s="273">
        <v>70.040000000000006</v>
      </c>
      <c r="F1572" s="274"/>
      <c r="G1572" s="275"/>
      <c r="H1572" s="276"/>
      <c r="I1572" s="270"/>
      <c r="J1572" s="277"/>
      <c r="K1572" s="270"/>
      <c r="M1572" s="271" t="s">
        <v>1900</v>
      </c>
      <c r="O1572" s="260"/>
    </row>
    <row r="1573" spans="1:80" ht="22.5" x14ac:dyDescent="0.2">
      <c r="A1573" s="269"/>
      <c r="B1573" s="272"/>
      <c r="C1573" s="332" t="s">
        <v>1901</v>
      </c>
      <c r="D1573" s="333"/>
      <c r="E1573" s="273">
        <v>53.11</v>
      </c>
      <c r="F1573" s="274"/>
      <c r="G1573" s="275"/>
      <c r="H1573" s="276"/>
      <c r="I1573" s="270"/>
      <c r="J1573" s="277"/>
      <c r="K1573" s="270"/>
      <c r="M1573" s="271" t="s">
        <v>1901</v>
      </c>
      <c r="O1573" s="260"/>
    </row>
    <row r="1574" spans="1:80" x14ac:dyDescent="0.2">
      <c r="A1574" s="269"/>
      <c r="B1574" s="272"/>
      <c r="C1574" s="332" t="s">
        <v>1902</v>
      </c>
      <c r="D1574" s="333"/>
      <c r="E1574" s="273">
        <v>5.6</v>
      </c>
      <c r="F1574" s="274"/>
      <c r="G1574" s="275"/>
      <c r="H1574" s="276"/>
      <c r="I1574" s="270"/>
      <c r="J1574" s="277"/>
      <c r="K1574" s="270"/>
      <c r="M1574" s="271" t="s">
        <v>1902</v>
      </c>
      <c r="O1574" s="260"/>
    </row>
    <row r="1575" spans="1:80" x14ac:dyDescent="0.2">
      <c r="A1575" s="261">
        <v>422</v>
      </c>
      <c r="B1575" s="262" t="s">
        <v>1903</v>
      </c>
      <c r="C1575" s="263" t="s">
        <v>1904</v>
      </c>
      <c r="D1575" s="264" t="s">
        <v>200</v>
      </c>
      <c r="E1575" s="265">
        <v>50.5</v>
      </c>
      <c r="F1575" s="265">
        <v>40</v>
      </c>
      <c r="G1575" s="266">
        <f>E1575*F1575</f>
        <v>2020</v>
      </c>
      <c r="H1575" s="267">
        <v>0</v>
      </c>
      <c r="I1575" s="268">
        <f>E1575*H1575</f>
        <v>0</v>
      </c>
      <c r="J1575" s="267">
        <v>-1E-3</v>
      </c>
      <c r="K1575" s="268">
        <f>E1575*J1575</f>
        <v>-5.0500000000000003E-2</v>
      </c>
      <c r="O1575" s="260">
        <v>2</v>
      </c>
      <c r="AA1575" s="233">
        <v>1</v>
      </c>
      <c r="AB1575" s="233">
        <v>7</v>
      </c>
      <c r="AC1575" s="233">
        <v>7</v>
      </c>
      <c r="AZ1575" s="233">
        <v>2</v>
      </c>
      <c r="BA1575" s="233">
        <f>IF(AZ1575=1,G1575,0)</f>
        <v>0</v>
      </c>
      <c r="BB1575" s="233">
        <f>IF(AZ1575=2,G1575,0)</f>
        <v>2020</v>
      </c>
      <c r="BC1575" s="233">
        <f>IF(AZ1575=3,G1575,0)</f>
        <v>0</v>
      </c>
      <c r="BD1575" s="233">
        <f>IF(AZ1575=4,G1575,0)</f>
        <v>0</v>
      </c>
      <c r="BE1575" s="233">
        <f>IF(AZ1575=5,G1575,0)</f>
        <v>0</v>
      </c>
      <c r="CA1575" s="260">
        <v>1</v>
      </c>
      <c r="CB1575" s="260">
        <v>7</v>
      </c>
    </row>
    <row r="1576" spans="1:80" ht="22.5" x14ac:dyDescent="0.2">
      <c r="A1576" s="269"/>
      <c r="B1576" s="272"/>
      <c r="C1576" s="332" t="s">
        <v>1905</v>
      </c>
      <c r="D1576" s="333"/>
      <c r="E1576" s="273">
        <v>0</v>
      </c>
      <c r="F1576" s="274"/>
      <c r="G1576" s="275"/>
      <c r="H1576" s="276"/>
      <c r="I1576" s="270"/>
      <c r="J1576" s="277"/>
      <c r="K1576" s="270"/>
      <c r="M1576" s="271" t="s">
        <v>1905</v>
      </c>
      <c r="O1576" s="260"/>
    </row>
    <row r="1577" spans="1:80" x14ac:dyDescent="0.2">
      <c r="A1577" s="269"/>
      <c r="B1577" s="272"/>
      <c r="C1577" s="332" t="s">
        <v>1906</v>
      </c>
      <c r="D1577" s="333"/>
      <c r="E1577" s="273">
        <v>50.5</v>
      </c>
      <c r="F1577" s="274"/>
      <c r="G1577" s="275"/>
      <c r="H1577" s="276"/>
      <c r="I1577" s="270"/>
      <c r="J1577" s="277"/>
      <c r="K1577" s="270"/>
      <c r="M1577" s="271" t="s">
        <v>1906</v>
      </c>
      <c r="O1577" s="260"/>
    </row>
    <row r="1578" spans="1:80" ht="22.5" x14ac:dyDescent="0.2">
      <c r="A1578" s="261">
        <v>423</v>
      </c>
      <c r="B1578" s="262" t="s">
        <v>1907</v>
      </c>
      <c r="C1578" s="263" t="s">
        <v>1908</v>
      </c>
      <c r="D1578" s="264" t="s">
        <v>200</v>
      </c>
      <c r="E1578" s="265">
        <v>238.35</v>
      </c>
      <c r="F1578" s="265">
        <v>256</v>
      </c>
      <c r="G1578" s="266">
        <f>E1578*F1578</f>
        <v>61017.599999999999</v>
      </c>
      <c r="H1578" s="267">
        <v>2.5000000000000001E-4</v>
      </c>
      <c r="I1578" s="268">
        <f>E1578*H1578</f>
        <v>5.9587500000000002E-2</v>
      </c>
      <c r="J1578" s="267">
        <v>0</v>
      </c>
      <c r="K1578" s="268">
        <f>E1578*J1578</f>
        <v>0</v>
      </c>
      <c r="O1578" s="260">
        <v>2</v>
      </c>
      <c r="AA1578" s="233">
        <v>1</v>
      </c>
      <c r="AB1578" s="233">
        <v>7</v>
      </c>
      <c r="AC1578" s="233">
        <v>7</v>
      </c>
      <c r="AZ1578" s="233">
        <v>2</v>
      </c>
      <c r="BA1578" s="233">
        <f>IF(AZ1578=1,G1578,0)</f>
        <v>0</v>
      </c>
      <c r="BB1578" s="233">
        <f>IF(AZ1578=2,G1578,0)</f>
        <v>61017.599999999999</v>
      </c>
      <c r="BC1578" s="233">
        <f>IF(AZ1578=3,G1578,0)</f>
        <v>0</v>
      </c>
      <c r="BD1578" s="233">
        <f>IF(AZ1578=4,G1578,0)</f>
        <v>0</v>
      </c>
      <c r="BE1578" s="233">
        <f>IF(AZ1578=5,G1578,0)</f>
        <v>0</v>
      </c>
      <c r="CA1578" s="260">
        <v>1</v>
      </c>
      <c r="CB1578" s="260">
        <v>7</v>
      </c>
    </row>
    <row r="1579" spans="1:80" x14ac:dyDescent="0.2">
      <c r="A1579" s="269"/>
      <c r="B1579" s="272"/>
      <c r="C1579" s="332" t="s">
        <v>1909</v>
      </c>
      <c r="D1579" s="333"/>
      <c r="E1579" s="273">
        <v>0</v>
      </c>
      <c r="F1579" s="274"/>
      <c r="G1579" s="275"/>
      <c r="H1579" s="276"/>
      <c r="I1579" s="270"/>
      <c r="J1579" s="277"/>
      <c r="K1579" s="270"/>
      <c r="M1579" s="271" t="s">
        <v>1909</v>
      </c>
      <c r="O1579" s="260"/>
    </row>
    <row r="1580" spans="1:80" x14ac:dyDescent="0.2">
      <c r="A1580" s="269"/>
      <c r="B1580" s="272"/>
      <c r="C1580" s="332" t="s">
        <v>1910</v>
      </c>
      <c r="D1580" s="333"/>
      <c r="E1580" s="273">
        <v>71.712500000000006</v>
      </c>
      <c r="F1580" s="274"/>
      <c r="G1580" s="275"/>
      <c r="H1580" s="276"/>
      <c r="I1580" s="270"/>
      <c r="J1580" s="277"/>
      <c r="K1580" s="270"/>
      <c r="M1580" s="271" t="s">
        <v>1910</v>
      </c>
      <c r="O1580" s="260"/>
    </row>
    <row r="1581" spans="1:80" x14ac:dyDescent="0.2">
      <c r="A1581" s="269"/>
      <c r="B1581" s="272"/>
      <c r="C1581" s="332" t="s">
        <v>1911</v>
      </c>
      <c r="D1581" s="333"/>
      <c r="E1581" s="273">
        <v>0</v>
      </c>
      <c r="F1581" s="274"/>
      <c r="G1581" s="275"/>
      <c r="H1581" s="276"/>
      <c r="I1581" s="270"/>
      <c r="J1581" s="277"/>
      <c r="K1581" s="270"/>
      <c r="M1581" s="271" t="s">
        <v>1911</v>
      </c>
      <c r="O1581" s="260"/>
    </row>
    <row r="1582" spans="1:80" x14ac:dyDescent="0.2">
      <c r="A1582" s="269"/>
      <c r="B1582" s="272"/>
      <c r="C1582" s="332" t="s">
        <v>1912</v>
      </c>
      <c r="D1582" s="333"/>
      <c r="E1582" s="273">
        <v>166.63749999999999</v>
      </c>
      <c r="F1582" s="274"/>
      <c r="G1582" s="275"/>
      <c r="H1582" s="276"/>
      <c r="I1582" s="270"/>
      <c r="J1582" s="277"/>
      <c r="K1582" s="270"/>
      <c r="M1582" s="271" t="s">
        <v>1912</v>
      </c>
      <c r="O1582" s="260"/>
    </row>
    <row r="1583" spans="1:80" ht="22.5" x14ac:dyDescent="0.2">
      <c r="A1583" s="261">
        <v>424</v>
      </c>
      <c r="B1583" s="262" t="s">
        <v>1913</v>
      </c>
      <c r="C1583" s="263" t="s">
        <v>1914</v>
      </c>
      <c r="D1583" s="264" t="s">
        <v>200</v>
      </c>
      <c r="E1583" s="265">
        <v>245.50049999999999</v>
      </c>
      <c r="F1583" s="265">
        <v>385</v>
      </c>
      <c r="G1583" s="266">
        <f>E1583*F1583</f>
        <v>94517.69249999999</v>
      </c>
      <c r="H1583" s="267">
        <v>2.8999999999999998E-3</v>
      </c>
      <c r="I1583" s="268">
        <f>E1583*H1583</f>
        <v>0.71195144999999993</v>
      </c>
      <c r="J1583" s="267"/>
      <c r="K1583" s="268">
        <f>E1583*J1583</f>
        <v>0</v>
      </c>
      <c r="O1583" s="260">
        <v>2</v>
      </c>
      <c r="AA1583" s="233">
        <v>3</v>
      </c>
      <c r="AB1583" s="233">
        <v>7</v>
      </c>
      <c r="AC1583" s="233">
        <v>28412354</v>
      </c>
      <c r="AZ1583" s="233">
        <v>2</v>
      </c>
      <c r="BA1583" s="233">
        <f>IF(AZ1583=1,G1583,0)</f>
        <v>0</v>
      </c>
      <c r="BB1583" s="233">
        <f>IF(AZ1583=2,G1583,0)</f>
        <v>94517.69249999999</v>
      </c>
      <c r="BC1583" s="233">
        <f>IF(AZ1583=3,G1583,0)</f>
        <v>0</v>
      </c>
      <c r="BD1583" s="233">
        <f>IF(AZ1583=4,G1583,0)</f>
        <v>0</v>
      </c>
      <c r="BE1583" s="233">
        <f>IF(AZ1583=5,G1583,0)</f>
        <v>0</v>
      </c>
      <c r="CA1583" s="260">
        <v>3</v>
      </c>
      <c r="CB1583" s="260">
        <v>7</v>
      </c>
    </row>
    <row r="1584" spans="1:80" x14ac:dyDescent="0.2">
      <c r="A1584" s="269"/>
      <c r="B1584" s="272"/>
      <c r="C1584" s="332" t="s">
        <v>1915</v>
      </c>
      <c r="D1584" s="333"/>
      <c r="E1584" s="273">
        <v>245.50049999999999</v>
      </c>
      <c r="F1584" s="274"/>
      <c r="G1584" s="275"/>
      <c r="H1584" s="276"/>
      <c r="I1584" s="270"/>
      <c r="J1584" s="277"/>
      <c r="K1584" s="270"/>
      <c r="M1584" s="271" t="s">
        <v>1915</v>
      </c>
      <c r="O1584" s="260"/>
    </row>
    <row r="1585" spans="1:80" x14ac:dyDescent="0.2">
      <c r="A1585" s="261">
        <v>425</v>
      </c>
      <c r="B1585" s="262" t="s">
        <v>1916</v>
      </c>
      <c r="C1585" s="263" t="s">
        <v>1917</v>
      </c>
      <c r="D1585" s="264" t="s">
        <v>12</v>
      </c>
      <c r="E1585" s="265">
        <f>SUM(G1568:G1584)/100</f>
        <v>1766.4744250000001</v>
      </c>
      <c r="F1585" s="265">
        <v>1</v>
      </c>
      <c r="G1585" s="266">
        <f>E1585*F1585</f>
        <v>1766.4744250000001</v>
      </c>
      <c r="H1585" s="267">
        <v>0</v>
      </c>
      <c r="I1585" s="268">
        <f>E1585*H1585</f>
        <v>0</v>
      </c>
      <c r="J1585" s="267"/>
      <c r="K1585" s="268">
        <f>E1585*J1585</f>
        <v>0</v>
      </c>
      <c r="O1585" s="260">
        <v>2</v>
      </c>
      <c r="AA1585" s="233">
        <v>7</v>
      </c>
      <c r="AB1585" s="233">
        <v>1002</v>
      </c>
      <c r="AC1585" s="233">
        <v>5</v>
      </c>
      <c r="AZ1585" s="233">
        <v>2</v>
      </c>
      <c r="BA1585" s="233">
        <f>IF(AZ1585=1,G1585,0)</f>
        <v>0</v>
      </c>
      <c r="BB1585" s="233">
        <f>IF(AZ1585=2,G1585,0)</f>
        <v>1766.4744250000001</v>
      </c>
      <c r="BC1585" s="233">
        <f>IF(AZ1585=3,G1585,0)</f>
        <v>0</v>
      </c>
      <c r="BD1585" s="233">
        <f>IF(AZ1585=4,G1585,0)</f>
        <v>0</v>
      </c>
      <c r="BE1585" s="233">
        <f>IF(AZ1585=5,G1585,0)</f>
        <v>0</v>
      </c>
      <c r="CA1585" s="260">
        <v>7</v>
      </c>
      <c r="CB1585" s="260">
        <v>1002</v>
      </c>
    </row>
    <row r="1586" spans="1:80" x14ac:dyDescent="0.2">
      <c r="A1586" s="278"/>
      <c r="B1586" s="279" t="s">
        <v>100</v>
      </c>
      <c r="C1586" s="280" t="s">
        <v>1894</v>
      </c>
      <c r="D1586" s="281"/>
      <c r="E1586" s="282"/>
      <c r="F1586" s="283"/>
      <c r="G1586" s="284">
        <f>SUM(G1567:G1585)</f>
        <v>178413.916925</v>
      </c>
      <c r="H1586" s="285"/>
      <c r="I1586" s="286">
        <f>SUM(I1567:I1585)</f>
        <v>0.78696694999999994</v>
      </c>
      <c r="J1586" s="285"/>
      <c r="K1586" s="286">
        <f>SUM(K1567:K1585)</f>
        <v>-5.0500000000000003E-2</v>
      </c>
      <c r="O1586" s="260">
        <v>4</v>
      </c>
      <c r="BA1586" s="287">
        <f>SUM(BA1567:BA1585)</f>
        <v>0</v>
      </c>
      <c r="BB1586" s="287">
        <f>SUM(BB1567:BB1585)</f>
        <v>178413.916925</v>
      </c>
      <c r="BC1586" s="287">
        <f>SUM(BC1567:BC1585)</f>
        <v>0</v>
      </c>
      <c r="BD1586" s="287">
        <f>SUM(BD1567:BD1585)</f>
        <v>0</v>
      </c>
      <c r="BE1586" s="287">
        <f>SUM(BE1567:BE1585)</f>
        <v>0</v>
      </c>
    </row>
    <row r="1587" spans="1:80" x14ac:dyDescent="0.2">
      <c r="A1587" s="250" t="s">
        <v>97</v>
      </c>
      <c r="B1587" s="251" t="s">
        <v>1918</v>
      </c>
      <c r="C1587" s="252" t="s">
        <v>1919</v>
      </c>
      <c r="D1587" s="253"/>
      <c r="E1587" s="254"/>
      <c r="F1587" s="254"/>
      <c r="G1587" s="255"/>
      <c r="H1587" s="256"/>
      <c r="I1587" s="257"/>
      <c r="J1587" s="258"/>
      <c r="K1587" s="259"/>
      <c r="O1587" s="260">
        <v>1</v>
      </c>
    </row>
    <row r="1588" spans="1:80" x14ac:dyDescent="0.2">
      <c r="A1588" s="261">
        <v>426</v>
      </c>
      <c r="B1588" s="262" t="s">
        <v>1921</v>
      </c>
      <c r="C1588" s="263" t="s">
        <v>1922</v>
      </c>
      <c r="D1588" s="264" t="s">
        <v>200</v>
      </c>
      <c r="E1588" s="265">
        <v>238.35</v>
      </c>
      <c r="F1588" s="265">
        <v>31.6</v>
      </c>
      <c r="G1588" s="266">
        <f>E1588*F1588</f>
        <v>7531.8600000000006</v>
      </c>
      <c r="H1588" s="267">
        <v>5.0000000000000002E-5</v>
      </c>
      <c r="I1588" s="268">
        <f>E1588*H1588</f>
        <v>1.1917500000000001E-2</v>
      </c>
      <c r="J1588" s="267">
        <v>0</v>
      </c>
      <c r="K1588" s="268">
        <f>E1588*J1588</f>
        <v>0</v>
      </c>
      <c r="O1588" s="260">
        <v>2</v>
      </c>
      <c r="AA1588" s="233">
        <v>1</v>
      </c>
      <c r="AB1588" s="233">
        <v>0</v>
      </c>
      <c r="AC1588" s="233">
        <v>0</v>
      </c>
      <c r="AZ1588" s="233">
        <v>2</v>
      </c>
      <c r="BA1588" s="233">
        <f>IF(AZ1588=1,G1588,0)</f>
        <v>0</v>
      </c>
      <c r="BB1588" s="233">
        <f>IF(AZ1588=2,G1588,0)</f>
        <v>7531.8600000000006</v>
      </c>
      <c r="BC1588" s="233">
        <f>IF(AZ1588=3,G1588,0)</f>
        <v>0</v>
      </c>
      <c r="BD1588" s="233">
        <f>IF(AZ1588=4,G1588,0)</f>
        <v>0</v>
      </c>
      <c r="BE1588" s="233">
        <f>IF(AZ1588=5,G1588,0)</f>
        <v>0</v>
      </c>
      <c r="CA1588" s="260">
        <v>1</v>
      </c>
      <c r="CB1588" s="260">
        <v>0</v>
      </c>
    </row>
    <row r="1589" spans="1:80" x14ac:dyDescent="0.2">
      <c r="A1589" s="269"/>
      <c r="B1589" s="272"/>
      <c r="C1589" s="332" t="s">
        <v>470</v>
      </c>
      <c r="D1589" s="333"/>
      <c r="E1589" s="273">
        <v>0</v>
      </c>
      <c r="F1589" s="274"/>
      <c r="G1589" s="275"/>
      <c r="H1589" s="276"/>
      <c r="I1589" s="270"/>
      <c r="J1589" s="277"/>
      <c r="K1589" s="270"/>
      <c r="M1589" s="271" t="s">
        <v>470</v>
      </c>
      <c r="O1589" s="260"/>
    </row>
    <row r="1590" spans="1:80" x14ac:dyDescent="0.2">
      <c r="A1590" s="269"/>
      <c r="B1590" s="272"/>
      <c r="C1590" s="332" t="s">
        <v>1910</v>
      </c>
      <c r="D1590" s="333"/>
      <c r="E1590" s="273">
        <v>71.712500000000006</v>
      </c>
      <c r="F1590" s="274"/>
      <c r="G1590" s="275"/>
      <c r="H1590" s="276"/>
      <c r="I1590" s="270"/>
      <c r="J1590" s="277"/>
      <c r="K1590" s="270"/>
      <c r="M1590" s="271" t="s">
        <v>1910</v>
      </c>
      <c r="O1590" s="260"/>
    </row>
    <row r="1591" spans="1:80" x14ac:dyDescent="0.2">
      <c r="A1591" s="269"/>
      <c r="B1591" s="272"/>
      <c r="C1591" s="332" t="s">
        <v>704</v>
      </c>
      <c r="D1591" s="333"/>
      <c r="E1591" s="273">
        <v>0</v>
      </c>
      <c r="F1591" s="274"/>
      <c r="G1591" s="275"/>
      <c r="H1591" s="276"/>
      <c r="I1591" s="270"/>
      <c r="J1591" s="277"/>
      <c r="K1591" s="270"/>
      <c r="M1591" s="271" t="s">
        <v>704</v>
      </c>
      <c r="O1591" s="260"/>
    </row>
    <row r="1592" spans="1:80" x14ac:dyDescent="0.2">
      <c r="A1592" s="269"/>
      <c r="B1592" s="272"/>
      <c r="C1592" s="332" t="s">
        <v>1912</v>
      </c>
      <c r="D1592" s="333"/>
      <c r="E1592" s="273">
        <v>166.63749999999999</v>
      </c>
      <c r="F1592" s="274"/>
      <c r="G1592" s="275"/>
      <c r="H1592" s="276"/>
      <c r="I1592" s="270"/>
      <c r="J1592" s="277"/>
      <c r="K1592" s="270"/>
      <c r="M1592" s="271" t="s">
        <v>1912</v>
      </c>
      <c r="O1592" s="260"/>
    </row>
    <row r="1593" spans="1:80" ht="22.5" x14ac:dyDescent="0.2">
      <c r="A1593" s="261">
        <v>427</v>
      </c>
      <c r="B1593" s="262" t="s">
        <v>1923</v>
      </c>
      <c r="C1593" s="263" t="s">
        <v>1924</v>
      </c>
      <c r="D1593" s="264" t="s">
        <v>200</v>
      </c>
      <c r="E1593" s="265">
        <v>238.35</v>
      </c>
      <c r="F1593" s="265">
        <v>350</v>
      </c>
      <c r="G1593" s="266">
        <f>E1593*F1593</f>
        <v>83422.5</v>
      </c>
      <c r="H1593" s="267">
        <v>3.0000000000000001E-3</v>
      </c>
      <c r="I1593" s="268">
        <f>E1593*H1593</f>
        <v>0.71504999999999996</v>
      </c>
      <c r="J1593" s="267">
        <v>0</v>
      </c>
      <c r="K1593" s="268">
        <f>E1593*J1593</f>
        <v>0</v>
      </c>
      <c r="O1593" s="260">
        <v>2</v>
      </c>
      <c r="AA1593" s="233">
        <v>1</v>
      </c>
      <c r="AB1593" s="233">
        <v>0</v>
      </c>
      <c r="AC1593" s="233">
        <v>0</v>
      </c>
      <c r="AZ1593" s="233">
        <v>2</v>
      </c>
      <c r="BA1593" s="233">
        <f>IF(AZ1593=1,G1593,0)</f>
        <v>0</v>
      </c>
      <c r="BB1593" s="233">
        <f>IF(AZ1593=2,G1593,0)</f>
        <v>83422.5</v>
      </c>
      <c r="BC1593" s="233">
        <f>IF(AZ1593=3,G1593,0)</f>
        <v>0</v>
      </c>
      <c r="BD1593" s="233">
        <f>IF(AZ1593=4,G1593,0)</f>
        <v>0</v>
      </c>
      <c r="BE1593" s="233">
        <f>IF(AZ1593=5,G1593,0)</f>
        <v>0</v>
      </c>
      <c r="CA1593" s="260">
        <v>1</v>
      </c>
      <c r="CB1593" s="260">
        <v>0</v>
      </c>
    </row>
    <row r="1594" spans="1:80" x14ac:dyDescent="0.2">
      <c r="A1594" s="269"/>
      <c r="B1594" s="272"/>
      <c r="C1594" s="332" t="s">
        <v>1925</v>
      </c>
      <c r="D1594" s="333"/>
      <c r="E1594" s="273">
        <v>0</v>
      </c>
      <c r="F1594" s="274"/>
      <c r="G1594" s="275"/>
      <c r="H1594" s="276"/>
      <c r="I1594" s="270"/>
      <c r="J1594" s="277"/>
      <c r="K1594" s="270"/>
      <c r="M1594" s="271" t="s">
        <v>1925</v>
      </c>
      <c r="O1594" s="260"/>
    </row>
    <row r="1595" spans="1:80" x14ac:dyDescent="0.2">
      <c r="A1595" s="269"/>
      <c r="B1595" s="272"/>
      <c r="C1595" s="332" t="s">
        <v>1910</v>
      </c>
      <c r="D1595" s="333"/>
      <c r="E1595" s="273">
        <v>71.712500000000006</v>
      </c>
      <c r="F1595" s="274"/>
      <c r="G1595" s="275"/>
      <c r="H1595" s="276"/>
      <c r="I1595" s="270"/>
      <c r="J1595" s="277"/>
      <c r="K1595" s="270"/>
      <c r="M1595" s="271" t="s">
        <v>1910</v>
      </c>
      <c r="O1595" s="260"/>
    </row>
    <row r="1596" spans="1:80" x14ac:dyDescent="0.2">
      <c r="A1596" s="269"/>
      <c r="B1596" s="272"/>
      <c r="C1596" s="332" t="s">
        <v>1926</v>
      </c>
      <c r="D1596" s="333"/>
      <c r="E1596" s="273">
        <v>0</v>
      </c>
      <c r="F1596" s="274"/>
      <c r="G1596" s="275"/>
      <c r="H1596" s="276"/>
      <c r="I1596" s="270"/>
      <c r="J1596" s="277"/>
      <c r="K1596" s="270"/>
      <c r="M1596" s="271" t="s">
        <v>1926</v>
      </c>
      <c r="O1596" s="260"/>
    </row>
    <row r="1597" spans="1:80" x14ac:dyDescent="0.2">
      <c r="A1597" s="269"/>
      <c r="B1597" s="272"/>
      <c r="C1597" s="332" t="s">
        <v>1912</v>
      </c>
      <c r="D1597" s="333"/>
      <c r="E1597" s="273">
        <v>166.63749999999999</v>
      </c>
      <c r="F1597" s="274"/>
      <c r="G1597" s="275"/>
      <c r="H1597" s="276"/>
      <c r="I1597" s="270"/>
      <c r="J1597" s="277"/>
      <c r="K1597" s="270"/>
      <c r="M1597" s="271" t="s">
        <v>1912</v>
      </c>
      <c r="O1597" s="260"/>
    </row>
    <row r="1598" spans="1:80" x14ac:dyDescent="0.2">
      <c r="A1598" s="261">
        <v>428</v>
      </c>
      <c r="B1598" s="262" t="s">
        <v>1927</v>
      </c>
      <c r="C1598" s="263" t="s">
        <v>1928</v>
      </c>
      <c r="D1598" s="264" t="s">
        <v>265</v>
      </c>
      <c r="E1598" s="265">
        <v>0.72696749999999999</v>
      </c>
      <c r="F1598" s="265">
        <v>570</v>
      </c>
      <c r="G1598" s="266">
        <f>E1598*F1598</f>
        <v>414.37147499999998</v>
      </c>
      <c r="H1598" s="267">
        <v>0</v>
      </c>
      <c r="I1598" s="268">
        <f>E1598*H1598</f>
        <v>0</v>
      </c>
      <c r="J1598" s="267"/>
      <c r="K1598" s="268">
        <f>E1598*J1598</f>
        <v>0</v>
      </c>
      <c r="O1598" s="260">
        <v>2</v>
      </c>
      <c r="AA1598" s="233">
        <v>7</v>
      </c>
      <c r="AB1598" s="233">
        <v>1001</v>
      </c>
      <c r="AC1598" s="233">
        <v>5</v>
      </c>
      <c r="AZ1598" s="233">
        <v>2</v>
      </c>
      <c r="BA1598" s="233">
        <f>IF(AZ1598=1,G1598,0)</f>
        <v>0</v>
      </c>
      <c r="BB1598" s="233">
        <f>IF(AZ1598=2,G1598,0)</f>
        <v>414.37147499999998</v>
      </c>
      <c r="BC1598" s="233">
        <f>IF(AZ1598=3,G1598,0)</f>
        <v>0</v>
      </c>
      <c r="BD1598" s="233">
        <f>IF(AZ1598=4,G1598,0)</f>
        <v>0</v>
      </c>
      <c r="BE1598" s="233">
        <f>IF(AZ1598=5,G1598,0)</f>
        <v>0</v>
      </c>
      <c r="CA1598" s="260">
        <v>7</v>
      </c>
      <c r="CB1598" s="260">
        <v>1001</v>
      </c>
    </row>
    <row r="1599" spans="1:80" x14ac:dyDescent="0.2">
      <c r="A1599" s="278"/>
      <c r="B1599" s="279" t="s">
        <v>100</v>
      </c>
      <c r="C1599" s="280" t="s">
        <v>1920</v>
      </c>
      <c r="D1599" s="281"/>
      <c r="E1599" s="282"/>
      <c r="F1599" s="283"/>
      <c r="G1599" s="284">
        <f>SUM(G1587:G1598)</f>
        <v>91368.731475000008</v>
      </c>
      <c r="H1599" s="285"/>
      <c r="I1599" s="286">
        <f>SUM(I1587:I1598)</f>
        <v>0.72696749999999999</v>
      </c>
      <c r="J1599" s="285"/>
      <c r="K1599" s="286">
        <f>SUM(K1587:K1598)</f>
        <v>0</v>
      </c>
      <c r="O1599" s="260">
        <v>4</v>
      </c>
      <c r="BA1599" s="287">
        <f>SUM(BA1587:BA1598)</f>
        <v>0</v>
      </c>
      <c r="BB1599" s="287">
        <f>SUM(BB1587:BB1598)</f>
        <v>91368.731475000008</v>
      </c>
      <c r="BC1599" s="287">
        <f>SUM(BC1587:BC1598)</f>
        <v>0</v>
      </c>
      <c r="BD1599" s="287">
        <f>SUM(BD1587:BD1598)</f>
        <v>0</v>
      </c>
      <c r="BE1599" s="287">
        <f>SUM(BE1587:BE1598)</f>
        <v>0</v>
      </c>
    </row>
    <row r="1600" spans="1:80" x14ac:dyDescent="0.2">
      <c r="A1600" s="250" t="s">
        <v>97</v>
      </c>
      <c r="B1600" s="251" t="s">
        <v>1929</v>
      </c>
      <c r="C1600" s="252" t="s">
        <v>1930</v>
      </c>
      <c r="D1600" s="253"/>
      <c r="E1600" s="254"/>
      <c r="F1600" s="254"/>
      <c r="G1600" s="255"/>
      <c r="H1600" s="256"/>
      <c r="I1600" s="257"/>
      <c r="J1600" s="258"/>
      <c r="K1600" s="259"/>
      <c r="O1600" s="260">
        <v>1</v>
      </c>
    </row>
    <row r="1601" spans="1:80" x14ac:dyDescent="0.2">
      <c r="A1601" s="261">
        <v>429</v>
      </c>
      <c r="B1601" s="262" t="s">
        <v>1932</v>
      </c>
      <c r="C1601" s="263" t="s">
        <v>1933</v>
      </c>
      <c r="D1601" s="264" t="s">
        <v>379</v>
      </c>
      <c r="E1601" s="265">
        <v>21</v>
      </c>
      <c r="F1601" s="265">
        <v>297</v>
      </c>
      <c r="G1601" s="266">
        <f>E1601*F1601</f>
        <v>6237</v>
      </c>
      <c r="H1601" s="267">
        <v>0</v>
      </c>
      <c r="I1601" s="268">
        <f>E1601*H1601</f>
        <v>0</v>
      </c>
      <c r="J1601" s="267">
        <v>0</v>
      </c>
      <c r="K1601" s="268">
        <f>E1601*J1601</f>
        <v>0</v>
      </c>
      <c r="O1601" s="260">
        <v>2</v>
      </c>
      <c r="AA1601" s="233">
        <v>1</v>
      </c>
      <c r="AB1601" s="233">
        <v>7</v>
      </c>
      <c r="AC1601" s="233">
        <v>7</v>
      </c>
      <c r="AZ1601" s="233">
        <v>2</v>
      </c>
      <c r="BA1601" s="233">
        <f>IF(AZ1601=1,G1601,0)</f>
        <v>0</v>
      </c>
      <c r="BB1601" s="233">
        <f>IF(AZ1601=2,G1601,0)</f>
        <v>6237</v>
      </c>
      <c r="BC1601" s="233">
        <f>IF(AZ1601=3,G1601,0)</f>
        <v>0</v>
      </c>
      <c r="BD1601" s="233">
        <f>IF(AZ1601=4,G1601,0)</f>
        <v>0</v>
      </c>
      <c r="BE1601" s="233">
        <f>IF(AZ1601=5,G1601,0)</f>
        <v>0</v>
      </c>
      <c r="CA1601" s="260">
        <v>1</v>
      </c>
      <c r="CB1601" s="260">
        <v>7</v>
      </c>
    </row>
    <row r="1602" spans="1:80" x14ac:dyDescent="0.2">
      <c r="A1602" s="269"/>
      <c r="B1602" s="272"/>
      <c r="C1602" s="332" t="s">
        <v>470</v>
      </c>
      <c r="D1602" s="333"/>
      <c r="E1602" s="273">
        <v>0</v>
      </c>
      <c r="F1602" s="274"/>
      <c r="G1602" s="275"/>
      <c r="H1602" s="276"/>
      <c r="I1602" s="270"/>
      <c r="J1602" s="277"/>
      <c r="K1602" s="270"/>
      <c r="M1602" s="271" t="s">
        <v>470</v>
      </c>
      <c r="O1602" s="260"/>
    </row>
    <row r="1603" spans="1:80" x14ac:dyDescent="0.2">
      <c r="A1603" s="269"/>
      <c r="B1603" s="272"/>
      <c r="C1603" s="332" t="s">
        <v>1934</v>
      </c>
      <c r="D1603" s="333"/>
      <c r="E1603" s="273">
        <v>21</v>
      </c>
      <c r="F1603" s="274"/>
      <c r="G1603" s="275"/>
      <c r="H1603" s="276"/>
      <c r="I1603" s="270"/>
      <c r="J1603" s="277"/>
      <c r="K1603" s="270"/>
      <c r="M1603" s="271" t="s">
        <v>1934</v>
      </c>
      <c r="O1603" s="260"/>
    </row>
    <row r="1604" spans="1:80" x14ac:dyDescent="0.2">
      <c r="A1604" s="261">
        <v>430</v>
      </c>
      <c r="B1604" s="262" t="s">
        <v>1935</v>
      </c>
      <c r="C1604" s="263" t="s">
        <v>1936</v>
      </c>
      <c r="D1604" s="264" t="s">
        <v>379</v>
      </c>
      <c r="E1604" s="265">
        <v>7</v>
      </c>
      <c r="F1604" s="265">
        <v>257</v>
      </c>
      <c r="G1604" s="266">
        <f>E1604*F1604</f>
        <v>1799</v>
      </c>
      <c r="H1604" s="267">
        <v>0</v>
      </c>
      <c r="I1604" s="268">
        <f>E1604*H1604</f>
        <v>0</v>
      </c>
      <c r="J1604" s="267">
        <v>0</v>
      </c>
      <c r="K1604" s="268">
        <f>E1604*J1604</f>
        <v>0</v>
      </c>
      <c r="O1604" s="260">
        <v>2</v>
      </c>
      <c r="AA1604" s="233">
        <v>1</v>
      </c>
      <c r="AB1604" s="233">
        <v>7</v>
      </c>
      <c r="AC1604" s="233">
        <v>7</v>
      </c>
      <c r="AZ1604" s="233">
        <v>2</v>
      </c>
      <c r="BA1604" s="233">
        <f>IF(AZ1604=1,G1604,0)</f>
        <v>0</v>
      </c>
      <c r="BB1604" s="233">
        <f>IF(AZ1604=2,G1604,0)</f>
        <v>1799</v>
      </c>
      <c r="BC1604" s="233">
        <f>IF(AZ1604=3,G1604,0)</f>
        <v>0</v>
      </c>
      <c r="BD1604" s="233">
        <f>IF(AZ1604=4,G1604,0)</f>
        <v>0</v>
      </c>
      <c r="BE1604" s="233">
        <f>IF(AZ1604=5,G1604,0)</f>
        <v>0</v>
      </c>
      <c r="CA1604" s="260">
        <v>1</v>
      </c>
      <c r="CB1604" s="260">
        <v>7</v>
      </c>
    </row>
    <row r="1605" spans="1:80" x14ac:dyDescent="0.2">
      <c r="A1605" s="269"/>
      <c r="B1605" s="272"/>
      <c r="C1605" s="332" t="s">
        <v>470</v>
      </c>
      <c r="D1605" s="333"/>
      <c r="E1605" s="273">
        <v>0</v>
      </c>
      <c r="F1605" s="274"/>
      <c r="G1605" s="275"/>
      <c r="H1605" s="276"/>
      <c r="I1605" s="270"/>
      <c r="J1605" s="277"/>
      <c r="K1605" s="270"/>
      <c r="M1605" s="271" t="s">
        <v>470</v>
      </c>
      <c r="O1605" s="260"/>
    </row>
    <row r="1606" spans="1:80" x14ac:dyDescent="0.2">
      <c r="A1606" s="269"/>
      <c r="B1606" s="272"/>
      <c r="C1606" s="332" t="s">
        <v>1937</v>
      </c>
      <c r="D1606" s="333"/>
      <c r="E1606" s="273">
        <v>7</v>
      </c>
      <c r="F1606" s="274"/>
      <c r="G1606" s="275"/>
      <c r="H1606" s="276"/>
      <c r="I1606" s="270"/>
      <c r="J1606" s="277"/>
      <c r="K1606" s="270"/>
      <c r="M1606" s="271" t="s">
        <v>1937</v>
      </c>
      <c r="O1606" s="260"/>
    </row>
    <row r="1607" spans="1:80" x14ac:dyDescent="0.2">
      <c r="A1607" s="261">
        <v>431</v>
      </c>
      <c r="B1607" s="262" t="s">
        <v>1938</v>
      </c>
      <c r="C1607" s="263" t="s">
        <v>1939</v>
      </c>
      <c r="D1607" s="264" t="s">
        <v>200</v>
      </c>
      <c r="E1607" s="265">
        <v>221.745</v>
      </c>
      <c r="F1607" s="265">
        <v>518</v>
      </c>
      <c r="G1607" s="266">
        <f>E1607*F1607</f>
        <v>114863.91</v>
      </c>
      <c r="H1607" s="267">
        <v>4.9699999999999996E-3</v>
      </c>
      <c r="I1607" s="268">
        <f>E1607*H1607</f>
        <v>1.10207265</v>
      </c>
      <c r="J1607" s="267">
        <v>0</v>
      </c>
      <c r="K1607" s="268">
        <f>E1607*J1607</f>
        <v>0</v>
      </c>
      <c r="O1607" s="260">
        <v>2</v>
      </c>
      <c r="AA1607" s="233">
        <v>1</v>
      </c>
      <c r="AB1607" s="233">
        <v>7</v>
      </c>
      <c r="AC1607" s="233">
        <v>7</v>
      </c>
      <c r="AZ1607" s="233">
        <v>2</v>
      </c>
      <c r="BA1607" s="233">
        <f>IF(AZ1607=1,G1607,0)</f>
        <v>0</v>
      </c>
      <c r="BB1607" s="233">
        <f>IF(AZ1607=2,G1607,0)</f>
        <v>114863.91</v>
      </c>
      <c r="BC1607" s="233">
        <f>IF(AZ1607=3,G1607,0)</f>
        <v>0</v>
      </c>
      <c r="BD1607" s="233">
        <f>IF(AZ1607=4,G1607,0)</f>
        <v>0</v>
      </c>
      <c r="BE1607" s="233">
        <f>IF(AZ1607=5,G1607,0)</f>
        <v>0</v>
      </c>
      <c r="CA1607" s="260">
        <v>1</v>
      </c>
      <c r="CB1607" s="260">
        <v>7</v>
      </c>
    </row>
    <row r="1608" spans="1:80" x14ac:dyDescent="0.2">
      <c r="A1608" s="269"/>
      <c r="B1608" s="272"/>
      <c r="C1608" s="332" t="s">
        <v>1940</v>
      </c>
      <c r="D1608" s="333"/>
      <c r="E1608" s="273">
        <v>0</v>
      </c>
      <c r="F1608" s="274"/>
      <c r="G1608" s="275"/>
      <c r="H1608" s="276"/>
      <c r="I1608" s="270"/>
      <c r="J1608" s="277"/>
      <c r="K1608" s="270"/>
      <c r="M1608" s="271" t="s">
        <v>1940</v>
      </c>
      <c r="O1608" s="260"/>
    </row>
    <row r="1609" spans="1:80" x14ac:dyDescent="0.2">
      <c r="A1609" s="269"/>
      <c r="B1609" s="272"/>
      <c r="C1609" s="332" t="s">
        <v>763</v>
      </c>
      <c r="D1609" s="333"/>
      <c r="E1609" s="273">
        <v>23.72</v>
      </c>
      <c r="F1609" s="274"/>
      <c r="G1609" s="275"/>
      <c r="H1609" s="276"/>
      <c r="I1609" s="270"/>
      <c r="J1609" s="277"/>
      <c r="K1609" s="270"/>
      <c r="M1609" s="271" t="s">
        <v>763</v>
      </c>
      <c r="O1609" s="260"/>
    </row>
    <row r="1610" spans="1:80" x14ac:dyDescent="0.2">
      <c r="A1610" s="269"/>
      <c r="B1610" s="272"/>
      <c r="C1610" s="332" t="s">
        <v>764</v>
      </c>
      <c r="D1610" s="333"/>
      <c r="E1610" s="273">
        <v>37.5</v>
      </c>
      <c r="F1610" s="274"/>
      <c r="G1610" s="275"/>
      <c r="H1610" s="276"/>
      <c r="I1610" s="270"/>
      <c r="J1610" s="277"/>
      <c r="K1610" s="270"/>
      <c r="M1610" s="271" t="s">
        <v>764</v>
      </c>
      <c r="O1610" s="260"/>
    </row>
    <row r="1611" spans="1:80" ht="22.5" x14ac:dyDescent="0.2">
      <c r="A1611" s="269"/>
      <c r="B1611" s="272"/>
      <c r="C1611" s="332" t="s">
        <v>765</v>
      </c>
      <c r="D1611" s="333"/>
      <c r="E1611" s="273">
        <v>32.42</v>
      </c>
      <c r="F1611" s="274"/>
      <c r="G1611" s="275"/>
      <c r="H1611" s="276"/>
      <c r="I1611" s="270"/>
      <c r="J1611" s="277"/>
      <c r="K1611" s="270"/>
      <c r="M1611" s="271" t="s">
        <v>765</v>
      </c>
      <c r="O1611" s="260"/>
    </row>
    <row r="1612" spans="1:80" x14ac:dyDescent="0.2">
      <c r="A1612" s="269"/>
      <c r="B1612" s="272"/>
      <c r="C1612" s="332" t="s">
        <v>766</v>
      </c>
      <c r="D1612" s="333"/>
      <c r="E1612" s="273">
        <v>39.984999999999999</v>
      </c>
      <c r="F1612" s="274"/>
      <c r="G1612" s="275"/>
      <c r="H1612" s="276"/>
      <c r="I1612" s="270"/>
      <c r="J1612" s="277"/>
      <c r="K1612" s="270"/>
      <c r="M1612" s="271" t="s">
        <v>766</v>
      </c>
      <c r="O1612" s="260"/>
    </row>
    <row r="1613" spans="1:80" x14ac:dyDescent="0.2">
      <c r="A1613" s="269"/>
      <c r="B1613" s="272"/>
      <c r="C1613" s="332" t="s">
        <v>767</v>
      </c>
      <c r="D1613" s="333"/>
      <c r="E1613" s="273">
        <v>30.35</v>
      </c>
      <c r="F1613" s="274"/>
      <c r="G1613" s="275"/>
      <c r="H1613" s="276"/>
      <c r="I1613" s="270"/>
      <c r="J1613" s="277"/>
      <c r="K1613" s="270"/>
      <c r="M1613" s="271" t="s">
        <v>767</v>
      </c>
      <c r="O1613" s="260"/>
    </row>
    <row r="1614" spans="1:80" x14ac:dyDescent="0.2">
      <c r="A1614" s="269"/>
      <c r="B1614" s="272"/>
      <c r="C1614" s="332" t="s">
        <v>1941</v>
      </c>
      <c r="D1614" s="333"/>
      <c r="E1614" s="273">
        <v>0</v>
      </c>
      <c r="F1614" s="274"/>
      <c r="G1614" s="275"/>
      <c r="H1614" s="276"/>
      <c r="I1614" s="270"/>
      <c r="J1614" s="277"/>
      <c r="K1614" s="270"/>
      <c r="M1614" s="271" t="s">
        <v>1941</v>
      </c>
      <c r="O1614" s="260"/>
    </row>
    <row r="1615" spans="1:80" x14ac:dyDescent="0.2">
      <c r="A1615" s="269"/>
      <c r="B1615" s="272"/>
      <c r="C1615" s="332" t="s">
        <v>769</v>
      </c>
      <c r="D1615" s="333"/>
      <c r="E1615" s="273">
        <v>20.51</v>
      </c>
      <c r="F1615" s="274"/>
      <c r="G1615" s="275"/>
      <c r="H1615" s="276"/>
      <c r="I1615" s="270"/>
      <c r="J1615" s="277"/>
      <c r="K1615" s="270"/>
      <c r="M1615" s="271" t="s">
        <v>769</v>
      </c>
      <c r="O1615" s="260"/>
    </row>
    <row r="1616" spans="1:80" x14ac:dyDescent="0.2">
      <c r="A1616" s="269"/>
      <c r="B1616" s="272"/>
      <c r="C1616" s="332" t="s">
        <v>770</v>
      </c>
      <c r="D1616" s="333"/>
      <c r="E1616" s="273">
        <v>18.510000000000002</v>
      </c>
      <c r="F1616" s="274"/>
      <c r="G1616" s="275"/>
      <c r="H1616" s="276"/>
      <c r="I1616" s="270"/>
      <c r="J1616" s="277"/>
      <c r="K1616" s="270"/>
      <c r="M1616" s="271" t="s">
        <v>770</v>
      </c>
      <c r="O1616" s="260"/>
    </row>
    <row r="1617" spans="1:80" x14ac:dyDescent="0.2">
      <c r="A1617" s="269"/>
      <c r="B1617" s="272"/>
      <c r="C1617" s="332" t="s">
        <v>771</v>
      </c>
      <c r="D1617" s="333"/>
      <c r="E1617" s="273">
        <v>16.11</v>
      </c>
      <c r="F1617" s="274"/>
      <c r="G1617" s="275"/>
      <c r="H1617" s="276"/>
      <c r="I1617" s="270"/>
      <c r="J1617" s="277"/>
      <c r="K1617" s="270"/>
      <c r="M1617" s="271" t="s">
        <v>771</v>
      </c>
      <c r="O1617" s="260"/>
    </row>
    <row r="1618" spans="1:80" x14ac:dyDescent="0.2">
      <c r="A1618" s="269"/>
      <c r="B1618" s="272"/>
      <c r="C1618" s="332" t="s">
        <v>772</v>
      </c>
      <c r="D1618" s="333"/>
      <c r="E1618" s="273">
        <v>2.64</v>
      </c>
      <c r="F1618" s="274"/>
      <c r="G1618" s="275"/>
      <c r="H1618" s="276"/>
      <c r="I1618" s="270"/>
      <c r="J1618" s="277"/>
      <c r="K1618" s="270"/>
      <c r="M1618" s="271" t="s">
        <v>772</v>
      </c>
      <c r="O1618" s="260"/>
    </row>
    <row r="1619" spans="1:80" x14ac:dyDescent="0.2">
      <c r="A1619" s="261">
        <v>432</v>
      </c>
      <c r="B1619" s="262" t="s">
        <v>1942</v>
      </c>
      <c r="C1619" s="263" t="s">
        <v>1867</v>
      </c>
      <c r="D1619" s="264" t="s">
        <v>200</v>
      </c>
      <c r="E1619" s="265">
        <v>230.155</v>
      </c>
      <c r="F1619" s="265">
        <v>4</v>
      </c>
      <c r="G1619" s="266">
        <f>E1619*F1619</f>
        <v>920.62</v>
      </c>
      <c r="H1619" s="267">
        <v>4.0000000000000002E-4</v>
      </c>
      <c r="I1619" s="268">
        <f>E1619*H1619</f>
        <v>9.2062000000000005E-2</v>
      </c>
      <c r="J1619" s="267">
        <v>0</v>
      </c>
      <c r="K1619" s="268">
        <f>E1619*J1619</f>
        <v>0</v>
      </c>
      <c r="O1619" s="260">
        <v>2</v>
      </c>
      <c r="AA1619" s="233">
        <v>1</v>
      </c>
      <c r="AB1619" s="233">
        <v>7</v>
      </c>
      <c r="AC1619" s="233">
        <v>7</v>
      </c>
      <c r="AZ1619" s="233">
        <v>2</v>
      </c>
      <c r="BA1619" s="233">
        <f>IF(AZ1619=1,G1619,0)</f>
        <v>0</v>
      </c>
      <c r="BB1619" s="233">
        <f>IF(AZ1619=2,G1619,0)</f>
        <v>920.62</v>
      </c>
      <c r="BC1619" s="233">
        <f>IF(AZ1619=3,G1619,0)</f>
        <v>0</v>
      </c>
      <c r="BD1619" s="233">
        <f>IF(AZ1619=4,G1619,0)</f>
        <v>0</v>
      </c>
      <c r="BE1619" s="233">
        <f>IF(AZ1619=5,G1619,0)</f>
        <v>0</v>
      </c>
      <c r="CA1619" s="260">
        <v>1</v>
      </c>
      <c r="CB1619" s="260">
        <v>7</v>
      </c>
    </row>
    <row r="1620" spans="1:80" x14ac:dyDescent="0.2">
      <c r="A1620" s="269"/>
      <c r="B1620" s="272"/>
      <c r="C1620" s="332" t="s">
        <v>1943</v>
      </c>
      <c r="D1620" s="333"/>
      <c r="E1620" s="273">
        <v>221.745</v>
      </c>
      <c r="F1620" s="274"/>
      <c r="G1620" s="275"/>
      <c r="H1620" s="276"/>
      <c r="I1620" s="270"/>
      <c r="J1620" s="277"/>
      <c r="K1620" s="270"/>
      <c r="M1620" s="271" t="s">
        <v>1943</v>
      </c>
      <c r="O1620" s="260"/>
    </row>
    <row r="1621" spans="1:80" ht="33.75" x14ac:dyDescent="0.2">
      <c r="A1621" s="269"/>
      <c r="B1621" s="272"/>
      <c r="C1621" s="332" t="s">
        <v>1944</v>
      </c>
      <c r="D1621" s="333"/>
      <c r="E1621" s="273">
        <v>8.41</v>
      </c>
      <c r="F1621" s="274"/>
      <c r="G1621" s="275"/>
      <c r="H1621" s="276"/>
      <c r="I1621" s="270"/>
      <c r="J1621" s="277"/>
      <c r="K1621" s="270"/>
      <c r="M1621" s="271" t="s">
        <v>1944</v>
      </c>
      <c r="O1621" s="260"/>
    </row>
    <row r="1622" spans="1:80" x14ac:dyDescent="0.2">
      <c r="A1622" s="261">
        <v>433</v>
      </c>
      <c r="B1622" s="262" t="s">
        <v>1945</v>
      </c>
      <c r="C1622" s="263" t="s">
        <v>1946</v>
      </c>
      <c r="D1622" s="264" t="s">
        <v>200</v>
      </c>
      <c r="E1622" s="265">
        <v>221.745</v>
      </c>
      <c r="F1622" s="265">
        <v>48</v>
      </c>
      <c r="G1622" s="266">
        <f>E1622*F1622</f>
        <v>10643.76</v>
      </c>
      <c r="H1622" s="267">
        <v>0</v>
      </c>
      <c r="I1622" s="268">
        <f>E1622*H1622</f>
        <v>0</v>
      </c>
      <c r="J1622" s="267">
        <v>0</v>
      </c>
      <c r="K1622" s="268">
        <f>E1622*J1622</f>
        <v>0</v>
      </c>
      <c r="O1622" s="260">
        <v>2</v>
      </c>
      <c r="AA1622" s="233">
        <v>1</v>
      </c>
      <c r="AB1622" s="233">
        <v>7</v>
      </c>
      <c r="AC1622" s="233">
        <v>7</v>
      </c>
      <c r="AZ1622" s="233">
        <v>2</v>
      </c>
      <c r="BA1622" s="233">
        <f>IF(AZ1622=1,G1622,0)</f>
        <v>0</v>
      </c>
      <c r="BB1622" s="233">
        <f>IF(AZ1622=2,G1622,0)</f>
        <v>10643.76</v>
      </c>
      <c r="BC1622" s="233">
        <f>IF(AZ1622=3,G1622,0)</f>
        <v>0</v>
      </c>
      <c r="BD1622" s="233">
        <f>IF(AZ1622=4,G1622,0)</f>
        <v>0</v>
      </c>
      <c r="BE1622" s="233">
        <f>IF(AZ1622=5,G1622,0)</f>
        <v>0</v>
      </c>
      <c r="CA1622" s="260">
        <v>1</v>
      </c>
      <c r="CB1622" s="260">
        <v>7</v>
      </c>
    </row>
    <row r="1623" spans="1:80" ht="22.5" x14ac:dyDescent="0.2">
      <c r="A1623" s="261">
        <v>434</v>
      </c>
      <c r="B1623" s="262" t="s">
        <v>1947</v>
      </c>
      <c r="C1623" s="263" t="s">
        <v>1948</v>
      </c>
      <c r="D1623" s="264" t="s">
        <v>379</v>
      </c>
      <c r="E1623" s="265">
        <v>267.32</v>
      </c>
      <c r="F1623" s="265">
        <v>104</v>
      </c>
      <c r="G1623" s="266">
        <f>E1623*F1623</f>
        <v>27801.279999999999</v>
      </c>
      <c r="H1623" s="267">
        <v>0</v>
      </c>
      <c r="I1623" s="268">
        <f>E1623*H1623</f>
        <v>0</v>
      </c>
      <c r="J1623" s="267">
        <v>0</v>
      </c>
      <c r="K1623" s="268">
        <f>E1623*J1623</f>
        <v>0</v>
      </c>
      <c r="O1623" s="260">
        <v>2</v>
      </c>
      <c r="AA1623" s="233">
        <v>1</v>
      </c>
      <c r="AB1623" s="233">
        <v>7</v>
      </c>
      <c r="AC1623" s="233">
        <v>7</v>
      </c>
      <c r="AZ1623" s="233">
        <v>2</v>
      </c>
      <c r="BA1623" s="233">
        <f>IF(AZ1623=1,G1623,0)</f>
        <v>0</v>
      </c>
      <c r="BB1623" s="233">
        <f>IF(AZ1623=2,G1623,0)</f>
        <v>27801.279999999999</v>
      </c>
      <c r="BC1623" s="233">
        <f>IF(AZ1623=3,G1623,0)</f>
        <v>0</v>
      </c>
      <c r="BD1623" s="233">
        <f>IF(AZ1623=4,G1623,0)</f>
        <v>0</v>
      </c>
      <c r="BE1623" s="233">
        <f>IF(AZ1623=5,G1623,0)</f>
        <v>0</v>
      </c>
      <c r="CA1623" s="260">
        <v>1</v>
      </c>
      <c r="CB1623" s="260">
        <v>7</v>
      </c>
    </row>
    <row r="1624" spans="1:80" x14ac:dyDescent="0.2">
      <c r="A1624" s="269"/>
      <c r="B1624" s="272"/>
      <c r="C1624" s="332" t="s">
        <v>1940</v>
      </c>
      <c r="D1624" s="333"/>
      <c r="E1624" s="273">
        <v>0</v>
      </c>
      <c r="F1624" s="274"/>
      <c r="G1624" s="275"/>
      <c r="H1624" s="276"/>
      <c r="I1624" s="270"/>
      <c r="J1624" s="277"/>
      <c r="K1624" s="270"/>
      <c r="M1624" s="271" t="s">
        <v>1940</v>
      </c>
      <c r="O1624" s="260"/>
    </row>
    <row r="1625" spans="1:80" x14ac:dyDescent="0.2">
      <c r="A1625" s="269"/>
      <c r="B1625" s="272"/>
      <c r="C1625" s="332" t="s">
        <v>1949</v>
      </c>
      <c r="D1625" s="333"/>
      <c r="E1625" s="273">
        <v>20.71</v>
      </c>
      <c r="F1625" s="274"/>
      <c r="G1625" s="275"/>
      <c r="H1625" s="276"/>
      <c r="I1625" s="270"/>
      <c r="J1625" s="277"/>
      <c r="K1625" s="270"/>
      <c r="M1625" s="271" t="s">
        <v>1949</v>
      </c>
      <c r="O1625" s="260"/>
    </row>
    <row r="1626" spans="1:80" x14ac:dyDescent="0.2">
      <c r="A1626" s="269"/>
      <c r="B1626" s="272"/>
      <c r="C1626" s="332" t="s">
        <v>1950</v>
      </c>
      <c r="D1626" s="333"/>
      <c r="E1626" s="273">
        <v>40</v>
      </c>
      <c r="F1626" s="274"/>
      <c r="G1626" s="275"/>
      <c r="H1626" s="276"/>
      <c r="I1626" s="270"/>
      <c r="J1626" s="277"/>
      <c r="K1626" s="270"/>
      <c r="M1626" s="271" t="s">
        <v>1950</v>
      </c>
      <c r="O1626" s="260"/>
    </row>
    <row r="1627" spans="1:80" ht="22.5" x14ac:dyDescent="0.2">
      <c r="A1627" s="269"/>
      <c r="B1627" s="272"/>
      <c r="C1627" s="332" t="s">
        <v>1951</v>
      </c>
      <c r="D1627" s="333"/>
      <c r="E1627" s="273">
        <v>58.21</v>
      </c>
      <c r="F1627" s="274"/>
      <c r="G1627" s="275"/>
      <c r="H1627" s="276"/>
      <c r="I1627" s="270"/>
      <c r="J1627" s="277"/>
      <c r="K1627" s="270"/>
      <c r="M1627" s="271" t="s">
        <v>1951</v>
      </c>
      <c r="O1627" s="260"/>
    </row>
    <row r="1628" spans="1:80" x14ac:dyDescent="0.2">
      <c r="A1628" s="269"/>
      <c r="B1628" s="272"/>
      <c r="C1628" s="332" t="s">
        <v>1952</v>
      </c>
      <c r="D1628" s="333"/>
      <c r="E1628" s="273">
        <v>53.2</v>
      </c>
      <c r="F1628" s="274"/>
      <c r="G1628" s="275"/>
      <c r="H1628" s="276"/>
      <c r="I1628" s="270"/>
      <c r="J1628" s="277"/>
      <c r="K1628" s="270"/>
      <c r="M1628" s="271" t="s">
        <v>1952</v>
      </c>
      <c r="O1628" s="260"/>
    </row>
    <row r="1629" spans="1:80" x14ac:dyDescent="0.2">
      <c r="A1629" s="269"/>
      <c r="B1629" s="272"/>
      <c r="C1629" s="332" t="s">
        <v>1953</v>
      </c>
      <c r="D1629" s="333"/>
      <c r="E1629" s="273">
        <v>49.8</v>
      </c>
      <c r="F1629" s="274"/>
      <c r="G1629" s="275"/>
      <c r="H1629" s="276"/>
      <c r="I1629" s="270"/>
      <c r="J1629" s="277"/>
      <c r="K1629" s="270"/>
      <c r="M1629" s="271" t="s">
        <v>1953</v>
      </c>
      <c r="O1629" s="260"/>
    </row>
    <row r="1630" spans="1:80" x14ac:dyDescent="0.2">
      <c r="A1630" s="269"/>
      <c r="B1630" s="272"/>
      <c r="C1630" s="332" t="s">
        <v>1941</v>
      </c>
      <c r="D1630" s="333"/>
      <c r="E1630" s="273">
        <v>0</v>
      </c>
      <c r="F1630" s="274"/>
      <c r="G1630" s="275"/>
      <c r="H1630" s="276"/>
      <c r="I1630" s="270"/>
      <c r="J1630" s="277"/>
      <c r="K1630" s="270"/>
      <c r="M1630" s="271" t="s">
        <v>1941</v>
      </c>
      <c r="O1630" s="260"/>
    </row>
    <row r="1631" spans="1:80" x14ac:dyDescent="0.2">
      <c r="A1631" s="269"/>
      <c r="B1631" s="272"/>
      <c r="C1631" s="332" t="s">
        <v>1954</v>
      </c>
      <c r="D1631" s="333"/>
      <c r="E1631" s="273">
        <v>16.2</v>
      </c>
      <c r="F1631" s="274"/>
      <c r="G1631" s="275"/>
      <c r="H1631" s="276"/>
      <c r="I1631" s="270"/>
      <c r="J1631" s="277"/>
      <c r="K1631" s="270"/>
      <c r="M1631" s="271" t="s">
        <v>1954</v>
      </c>
      <c r="O1631" s="260"/>
    </row>
    <row r="1632" spans="1:80" x14ac:dyDescent="0.2">
      <c r="A1632" s="269"/>
      <c r="B1632" s="272"/>
      <c r="C1632" s="332" t="s">
        <v>1955</v>
      </c>
      <c r="D1632" s="333"/>
      <c r="E1632" s="273">
        <v>15.2</v>
      </c>
      <c r="F1632" s="274"/>
      <c r="G1632" s="275"/>
      <c r="H1632" s="276"/>
      <c r="I1632" s="270"/>
      <c r="J1632" s="277"/>
      <c r="K1632" s="270"/>
      <c r="M1632" s="271" t="s">
        <v>1955</v>
      </c>
      <c r="O1632" s="260"/>
    </row>
    <row r="1633" spans="1:80" x14ac:dyDescent="0.2">
      <c r="A1633" s="269"/>
      <c r="B1633" s="272"/>
      <c r="C1633" s="332" t="s">
        <v>1956</v>
      </c>
      <c r="D1633" s="333"/>
      <c r="E1633" s="273">
        <v>14</v>
      </c>
      <c r="F1633" s="274"/>
      <c r="G1633" s="275"/>
      <c r="H1633" s="276"/>
      <c r="I1633" s="270"/>
      <c r="J1633" s="277"/>
      <c r="K1633" s="270"/>
      <c r="M1633" s="271" t="s">
        <v>1956</v>
      </c>
      <c r="O1633" s="260"/>
    </row>
    <row r="1634" spans="1:80" ht="22.5" x14ac:dyDescent="0.2">
      <c r="A1634" s="261">
        <v>435</v>
      </c>
      <c r="B1634" s="262" t="s">
        <v>1957</v>
      </c>
      <c r="C1634" s="263" t="s">
        <v>1958</v>
      </c>
      <c r="D1634" s="264" t="s">
        <v>200</v>
      </c>
      <c r="E1634" s="265">
        <v>246.26589999999999</v>
      </c>
      <c r="F1634" s="265">
        <v>330</v>
      </c>
      <c r="G1634" s="266">
        <f>E1634*F1634</f>
        <v>81267.747000000003</v>
      </c>
      <c r="H1634" s="267">
        <v>1.35E-2</v>
      </c>
      <c r="I1634" s="268">
        <f>E1634*H1634</f>
        <v>3.3245896499999996</v>
      </c>
      <c r="J1634" s="267"/>
      <c r="K1634" s="268">
        <f>E1634*J1634</f>
        <v>0</v>
      </c>
      <c r="O1634" s="260">
        <v>2</v>
      </c>
      <c r="AA1634" s="233">
        <v>12</v>
      </c>
      <c r="AB1634" s="233">
        <v>0</v>
      </c>
      <c r="AC1634" s="233">
        <v>326</v>
      </c>
      <c r="AZ1634" s="233">
        <v>2</v>
      </c>
      <c r="BA1634" s="233">
        <f>IF(AZ1634=1,G1634,0)</f>
        <v>0</v>
      </c>
      <c r="BB1634" s="233">
        <f>IF(AZ1634=2,G1634,0)</f>
        <v>81267.747000000003</v>
      </c>
      <c r="BC1634" s="233">
        <f>IF(AZ1634=3,G1634,0)</f>
        <v>0</v>
      </c>
      <c r="BD1634" s="233">
        <f>IF(AZ1634=4,G1634,0)</f>
        <v>0</v>
      </c>
      <c r="BE1634" s="233">
        <f>IF(AZ1634=5,G1634,0)</f>
        <v>0</v>
      </c>
      <c r="CA1634" s="260">
        <v>12</v>
      </c>
      <c r="CB1634" s="260">
        <v>0</v>
      </c>
    </row>
    <row r="1635" spans="1:80" x14ac:dyDescent="0.2">
      <c r="A1635" s="269"/>
      <c r="B1635" s="272"/>
      <c r="C1635" s="332" t="s">
        <v>1959</v>
      </c>
      <c r="D1635" s="333"/>
      <c r="E1635" s="273">
        <v>0</v>
      </c>
      <c r="F1635" s="274"/>
      <c r="G1635" s="275"/>
      <c r="H1635" s="276"/>
      <c r="I1635" s="270"/>
      <c r="J1635" s="277"/>
      <c r="K1635" s="270"/>
      <c r="M1635" s="271" t="s">
        <v>1959</v>
      </c>
      <c r="O1635" s="260"/>
    </row>
    <row r="1636" spans="1:80" x14ac:dyDescent="0.2">
      <c r="A1636" s="269"/>
      <c r="B1636" s="272"/>
      <c r="C1636" s="332" t="s">
        <v>1960</v>
      </c>
      <c r="D1636" s="333"/>
      <c r="E1636" s="273">
        <v>246.26589999999999</v>
      </c>
      <c r="F1636" s="274"/>
      <c r="G1636" s="275"/>
      <c r="H1636" s="276"/>
      <c r="I1636" s="270"/>
      <c r="J1636" s="277"/>
      <c r="K1636" s="270"/>
      <c r="M1636" s="271" t="s">
        <v>1960</v>
      </c>
      <c r="O1636" s="260"/>
    </row>
    <row r="1637" spans="1:80" x14ac:dyDescent="0.2">
      <c r="A1637" s="261">
        <v>436</v>
      </c>
      <c r="B1637" s="262" t="s">
        <v>1961</v>
      </c>
      <c r="C1637" s="263" t="s">
        <v>1962</v>
      </c>
      <c r="D1637" s="264" t="s">
        <v>12</v>
      </c>
      <c r="E1637" s="265">
        <f>SUM(G1601:G1636)/100</f>
        <v>2435.3331699999999</v>
      </c>
      <c r="F1637" s="265">
        <v>4</v>
      </c>
      <c r="G1637" s="266">
        <f>E1637*F1637</f>
        <v>9741.3326799999995</v>
      </c>
      <c r="H1637" s="267">
        <v>0</v>
      </c>
      <c r="I1637" s="268">
        <f>E1637*H1637</f>
        <v>0</v>
      </c>
      <c r="J1637" s="267"/>
      <c r="K1637" s="268">
        <f>E1637*J1637</f>
        <v>0</v>
      </c>
      <c r="O1637" s="260">
        <v>2</v>
      </c>
      <c r="AA1637" s="233">
        <v>7</v>
      </c>
      <c r="AB1637" s="233">
        <v>1002</v>
      </c>
      <c r="AC1637" s="233">
        <v>5</v>
      </c>
      <c r="AZ1637" s="233">
        <v>2</v>
      </c>
      <c r="BA1637" s="233">
        <f>IF(AZ1637=1,G1637,0)</f>
        <v>0</v>
      </c>
      <c r="BB1637" s="233">
        <f>IF(AZ1637=2,G1637,0)</f>
        <v>9741.3326799999995</v>
      </c>
      <c r="BC1637" s="233">
        <f>IF(AZ1637=3,G1637,0)</f>
        <v>0</v>
      </c>
      <c r="BD1637" s="233">
        <f>IF(AZ1637=4,G1637,0)</f>
        <v>0</v>
      </c>
      <c r="BE1637" s="233">
        <f>IF(AZ1637=5,G1637,0)</f>
        <v>0</v>
      </c>
      <c r="CA1637" s="260">
        <v>7</v>
      </c>
      <c r="CB1637" s="260">
        <v>1002</v>
      </c>
    </row>
    <row r="1638" spans="1:80" x14ac:dyDescent="0.2">
      <c r="A1638" s="278"/>
      <c r="B1638" s="279" t="s">
        <v>100</v>
      </c>
      <c r="C1638" s="280" t="s">
        <v>1931</v>
      </c>
      <c r="D1638" s="281"/>
      <c r="E1638" s="282"/>
      <c r="F1638" s="283"/>
      <c r="G1638" s="284">
        <f>SUM(G1600:G1637)</f>
        <v>253274.64968</v>
      </c>
      <c r="H1638" s="285"/>
      <c r="I1638" s="286">
        <f>SUM(I1600:I1637)</f>
        <v>4.5187242999999997</v>
      </c>
      <c r="J1638" s="285"/>
      <c r="K1638" s="286">
        <f>SUM(K1600:K1637)</f>
        <v>0</v>
      </c>
      <c r="O1638" s="260">
        <v>4</v>
      </c>
      <c r="BA1638" s="287">
        <f>SUM(BA1600:BA1637)</f>
        <v>0</v>
      </c>
      <c r="BB1638" s="287">
        <f>SUM(BB1600:BB1637)</f>
        <v>253274.64968</v>
      </c>
      <c r="BC1638" s="287">
        <f>SUM(BC1600:BC1637)</f>
        <v>0</v>
      </c>
      <c r="BD1638" s="287">
        <f>SUM(BD1600:BD1637)</f>
        <v>0</v>
      </c>
      <c r="BE1638" s="287">
        <f>SUM(BE1600:BE1637)</f>
        <v>0</v>
      </c>
    </row>
    <row r="1639" spans="1:80" x14ac:dyDescent="0.2">
      <c r="A1639" s="250" t="s">
        <v>97</v>
      </c>
      <c r="B1639" s="251" t="s">
        <v>1963</v>
      </c>
      <c r="C1639" s="252" t="s">
        <v>1964</v>
      </c>
      <c r="D1639" s="253"/>
      <c r="E1639" s="254"/>
      <c r="F1639" s="254"/>
      <c r="G1639" s="255"/>
      <c r="H1639" s="256"/>
      <c r="I1639" s="257"/>
      <c r="J1639" s="258"/>
      <c r="K1639" s="259"/>
      <c r="O1639" s="260">
        <v>1</v>
      </c>
    </row>
    <row r="1640" spans="1:80" ht="22.5" x14ac:dyDescent="0.2">
      <c r="A1640" s="261">
        <v>437</v>
      </c>
      <c r="B1640" s="262" t="s">
        <v>1966</v>
      </c>
      <c r="C1640" s="263" t="s">
        <v>1967</v>
      </c>
      <c r="D1640" s="264" t="s">
        <v>155</v>
      </c>
      <c r="E1640" s="265">
        <v>45.28</v>
      </c>
      <c r="F1640" s="265">
        <v>2197</v>
      </c>
      <c r="G1640" s="266">
        <f>E1640*F1640</f>
        <v>99480.16</v>
      </c>
      <c r="H1640" s="267">
        <v>1.6500000000000001E-2</v>
      </c>
      <c r="I1640" s="268">
        <f>E1640*H1640</f>
        <v>0.74712000000000001</v>
      </c>
      <c r="J1640" s="267">
        <v>0</v>
      </c>
      <c r="K1640" s="268">
        <f>E1640*J1640</f>
        <v>0</v>
      </c>
      <c r="O1640" s="260">
        <v>2</v>
      </c>
      <c r="AA1640" s="233">
        <v>1</v>
      </c>
      <c r="AB1640" s="233">
        <v>7</v>
      </c>
      <c r="AC1640" s="233">
        <v>7</v>
      </c>
      <c r="AZ1640" s="233">
        <v>2</v>
      </c>
      <c r="BA1640" s="233">
        <f>IF(AZ1640=1,G1640,0)</f>
        <v>0</v>
      </c>
      <c r="BB1640" s="233">
        <f>IF(AZ1640=2,G1640,0)</f>
        <v>99480.16</v>
      </c>
      <c r="BC1640" s="233">
        <f>IF(AZ1640=3,G1640,0)</f>
        <v>0</v>
      </c>
      <c r="BD1640" s="233">
        <f>IF(AZ1640=4,G1640,0)</f>
        <v>0</v>
      </c>
      <c r="BE1640" s="233">
        <f>IF(AZ1640=5,G1640,0)</f>
        <v>0</v>
      </c>
      <c r="CA1640" s="260">
        <v>1</v>
      </c>
      <c r="CB1640" s="260">
        <v>7</v>
      </c>
    </row>
    <row r="1641" spans="1:80" x14ac:dyDescent="0.2">
      <c r="A1641" s="269"/>
      <c r="B1641" s="272"/>
      <c r="C1641" s="332" t="s">
        <v>1968</v>
      </c>
      <c r="D1641" s="333"/>
      <c r="E1641" s="273">
        <v>0</v>
      </c>
      <c r="F1641" s="274"/>
      <c r="G1641" s="275"/>
      <c r="H1641" s="276"/>
      <c r="I1641" s="270"/>
      <c r="J1641" s="277"/>
      <c r="K1641" s="270"/>
      <c r="M1641" s="271" t="s">
        <v>1968</v>
      </c>
      <c r="O1641" s="260"/>
    </row>
    <row r="1642" spans="1:80" x14ac:dyDescent="0.2">
      <c r="A1642" s="269"/>
      <c r="B1642" s="272"/>
      <c r="C1642" s="332" t="s">
        <v>1561</v>
      </c>
      <c r="D1642" s="333"/>
      <c r="E1642" s="273">
        <v>45.28</v>
      </c>
      <c r="F1642" s="274"/>
      <c r="G1642" s="275"/>
      <c r="H1642" s="276"/>
      <c r="I1642" s="270"/>
      <c r="J1642" s="277"/>
      <c r="K1642" s="270"/>
      <c r="M1642" s="271" t="s">
        <v>1561</v>
      </c>
      <c r="O1642" s="260"/>
    </row>
    <row r="1643" spans="1:80" x14ac:dyDescent="0.2">
      <c r="A1643" s="261">
        <v>438</v>
      </c>
      <c r="B1643" s="262" t="s">
        <v>1969</v>
      </c>
      <c r="C1643" s="263" t="s">
        <v>1970</v>
      </c>
      <c r="D1643" s="264" t="s">
        <v>200</v>
      </c>
      <c r="E1643" s="265">
        <v>24.550999999999998</v>
      </c>
      <c r="F1643" s="265">
        <v>166</v>
      </c>
      <c r="G1643" s="266">
        <f>E1643*F1643</f>
        <v>4075.4659999999999</v>
      </c>
      <c r="H1643" s="267">
        <v>2.7999999999999998E-4</v>
      </c>
      <c r="I1643" s="268">
        <f>E1643*H1643</f>
        <v>6.8742799999999991E-3</v>
      </c>
      <c r="J1643" s="267">
        <v>0</v>
      </c>
      <c r="K1643" s="268">
        <f>E1643*J1643</f>
        <v>0</v>
      </c>
      <c r="O1643" s="260">
        <v>2</v>
      </c>
      <c r="AA1643" s="233">
        <v>1</v>
      </c>
      <c r="AB1643" s="233">
        <v>7</v>
      </c>
      <c r="AC1643" s="233">
        <v>7</v>
      </c>
      <c r="AZ1643" s="233">
        <v>2</v>
      </c>
      <c r="BA1643" s="233">
        <f>IF(AZ1643=1,G1643,0)</f>
        <v>0</v>
      </c>
      <c r="BB1643" s="233">
        <f>IF(AZ1643=2,G1643,0)</f>
        <v>4075.4659999999999</v>
      </c>
      <c r="BC1643" s="233">
        <f>IF(AZ1643=3,G1643,0)</f>
        <v>0</v>
      </c>
      <c r="BD1643" s="233">
        <f>IF(AZ1643=4,G1643,0)</f>
        <v>0</v>
      </c>
      <c r="BE1643" s="233">
        <f>IF(AZ1643=5,G1643,0)</f>
        <v>0</v>
      </c>
      <c r="CA1643" s="260">
        <v>1</v>
      </c>
      <c r="CB1643" s="260">
        <v>7</v>
      </c>
    </row>
    <row r="1644" spans="1:80" x14ac:dyDescent="0.2">
      <c r="A1644" s="269"/>
      <c r="B1644" s="272"/>
      <c r="C1644" s="332" t="s">
        <v>1971</v>
      </c>
      <c r="D1644" s="333"/>
      <c r="E1644" s="273">
        <v>0</v>
      </c>
      <c r="F1644" s="274"/>
      <c r="G1644" s="275"/>
      <c r="H1644" s="276"/>
      <c r="I1644" s="270"/>
      <c r="J1644" s="277"/>
      <c r="K1644" s="270"/>
      <c r="M1644" s="271" t="s">
        <v>1971</v>
      </c>
      <c r="O1644" s="260"/>
    </row>
    <row r="1645" spans="1:80" ht="22.5" x14ac:dyDescent="0.2">
      <c r="A1645" s="269"/>
      <c r="B1645" s="272"/>
      <c r="C1645" s="332" t="s">
        <v>1972</v>
      </c>
      <c r="D1645" s="333"/>
      <c r="E1645" s="273">
        <v>19.82</v>
      </c>
      <c r="F1645" s="274"/>
      <c r="G1645" s="275"/>
      <c r="H1645" s="276"/>
      <c r="I1645" s="270"/>
      <c r="J1645" s="277"/>
      <c r="K1645" s="270"/>
      <c r="M1645" s="271" t="s">
        <v>1972</v>
      </c>
      <c r="O1645" s="260"/>
    </row>
    <row r="1646" spans="1:80" x14ac:dyDescent="0.2">
      <c r="A1646" s="269"/>
      <c r="B1646" s="272"/>
      <c r="C1646" s="332" t="s">
        <v>1973</v>
      </c>
      <c r="D1646" s="333"/>
      <c r="E1646" s="273">
        <v>0</v>
      </c>
      <c r="F1646" s="274"/>
      <c r="G1646" s="275"/>
      <c r="H1646" s="276"/>
      <c r="I1646" s="270"/>
      <c r="J1646" s="277"/>
      <c r="K1646" s="270"/>
      <c r="M1646" s="271" t="s">
        <v>1973</v>
      </c>
      <c r="O1646" s="260"/>
    </row>
    <row r="1647" spans="1:80" x14ac:dyDescent="0.2">
      <c r="A1647" s="269"/>
      <c r="B1647" s="272"/>
      <c r="C1647" s="332" t="s">
        <v>1974</v>
      </c>
      <c r="D1647" s="333"/>
      <c r="E1647" s="273">
        <v>4.7309999999999999</v>
      </c>
      <c r="F1647" s="274"/>
      <c r="G1647" s="275"/>
      <c r="H1647" s="276"/>
      <c r="I1647" s="270"/>
      <c r="J1647" s="277"/>
      <c r="K1647" s="270"/>
      <c r="M1647" s="271" t="s">
        <v>1974</v>
      </c>
      <c r="O1647" s="260"/>
    </row>
    <row r="1648" spans="1:80" x14ac:dyDescent="0.2">
      <c r="A1648" s="261">
        <v>439</v>
      </c>
      <c r="B1648" s="262" t="s">
        <v>1975</v>
      </c>
      <c r="C1648" s="263" t="s">
        <v>1976</v>
      </c>
      <c r="D1648" s="264" t="s">
        <v>200</v>
      </c>
      <c r="E1648" s="265">
        <v>61.247999999999998</v>
      </c>
      <c r="F1648" s="265">
        <v>67</v>
      </c>
      <c r="G1648" s="266">
        <f>E1648*F1648</f>
        <v>4103.616</v>
      </c>
      <c r="H1648" s="267">
        <v>8.0000000000000007E-5</v>
      </c>
      <c r="I1648" s="268">
        <f>E1648*H1648</f>
        <v>4.8998399999999999E-3</v>
      </c>
      <c r="J1648" s="267">
        <v>0</v>
      </c>
      <c r="K1648" s="268">
        <f>E1648*J1648</f>
        <v>0</v>
      </c>
      <c r="O1648" s="260">
        <v>2</v>
      </c>
      <c r="AA1648" s="233">
        <v>1</v>
      </c>
      <c r="AB1648" s="233">
        <v>7</v>
      </c>
      <c r="AC1648" s="233">
        <v>7</v>
      </c>
      <c r="AZ1648" s="233">
        <v>2</v>
      </c>
      <c r="BA1648" s="233">
        <f>IF(AZ1648=1,G1648,0)</f>
        <v>0</v>
      </c>
      <c r="BB1648" s="233">
        <f>IF(AZ1648=2,G1648,0)</f>
        <v>4103.616</v>
      </c>
      <c r="BC1648" s="233">
        <f>IF(AZ1648=3,G1648,0)</f>
        <v>0</v>
      </c>
      <c r="BD1648" s="233">
        <f>IF(AZ1648=4,G1648,0)</f>
        <v>0</v>
      </c>
      <c r="BE1648" s="233">
        <f>IF(AZ1648=5,G1648,0)</f>
        <v>0</v>
      </c>
      <c r="CA1648" s="260">
        <v>1</v>
      </c>
      <c r="CB1648" s="260">
        <v>7</v>
      </c>
    </row>
    <row r="1649" spans="1:80" x14ac:dyDescent="0.2">
      <c r="A1649" s="269"/>
      <c r="B1649" s="272"/>
      <c r="C1649" s="332" t="s">
        <v>1977</v>
      </c>
      <c r="D1649" s="333"/>
      <c r="E1649" s="273">
        <v>0</v>
      </c>
      <c r="F1649" s="274"/>
      <c r="G1649" s="275"/>
      <c r="H1649" s="276"/>
      <c r="I1649" s="270"/>
      <c r="J1649" s="277"/>
      <c r="K1649" s="270"/>
      <c r="M1649" s="271" t="s">
        <v>1977</v>
      </c>
      <c r="O1649" s="260"/>
    </row>
    <row r="1650" spans="1:80" x14ac:dyDescent="0.2">
      <c r="A1650" s="269"/>
      <c r="B1650" s="272"/>
      <c r="C1650" s="332" t="s">
        <v>1978</v>
      </c>
      <c r="D1650" s="333"/>
      <c r="E1650" s="273">
        <v>41.427999999999997</v>
      </c>
      <c r="F1650" s="274"/>
      <c r="G1650" s="275"/>
      <c r="H1650" s="276"/>
      <c r="I1650" s="270"/>
      <c r="J1650" s="277"/>
      <c r="K1650" s="270"/>
      <c r="M1650" s="271" t="s">
        <v>1978</v>
      </c>
      <c r="O1650" s="260"/>
    </row>
    <row r="1651" spans="1:80" x14ac:dyDescent="0.2">
      <c r="A1651" s="269"/>
      <c r="B1651" s="272"/>
      <c r="C1651" s="332" t="s">
        <v>1971</v>
      </c>
      <c r="D1651" s="333"/>
      <c r="E1651" s="273">
        <v>0</v>
      </c>
      <c r="F1651" s="274"/>
      <c r="G1651" s="275"/>
      <c r="H1651" s="276"/>
      <c r="I1651" s="270"/>
      <c r="J1651" s="277"/>
      <c r="K1651" s="270"/>
      <c r="M1651" s="271" t="s">
        <v>1971</v>
      </c>
      <c r="O1651" s="260"/>
    </row>
    <row r="1652" spans="1:80" ht="22.5" x14ac:dyDescent="0.2">
      <c r="A1652" s="269"/>
      <c r="B1652" s="272"/>
      <c r="C1652" s="332" t="s">
        <v>1972</v>
      </c>
      <c r="D1652" s="333"/>
      <c r="E1652" s="273">
        <v>19.82</v>
      </c>
      <c r="F1652" s="274"/>
      <c r="G1652" s="275"/>
      <c r="H1652" s="276"/>
      <c r="I1652" s="270"/>
      <c r="J1652" s="277"/>
      <c r="K1652" s="270"/>
      <c r="M1652" s="271" t="s">
        <v>1972</v>
      </c>
      <c r="O1652" s="260"/>
    </row>
    <row r="1653" spans="1:80" ht="22.5" x14ac:dyDescent="0.2">
      <c r="A1653" s="261">
        <v>440</v>
      </c>
      <c r="B1653" s="262" t="s">
        <v>1979</v>
      </c>
      <c r="C1653" s="263" t="s">
        <v>1980</v>
      </c>
      <c r="D1653" s="264" t="s">
        <v>200</v>
      </c>
      <c r="E1653" s="265">
        <v>19.404</v>
      </c>
      <c r="F1653" s="265">
        <v>65</v>
      </c>
      <c r="G1653" s="266">
        <f>E1653*F1653</f>
        <v>1261.26</v>
      </c>
      <c r="H1653" s="267">
        <v>1.6000000000000001E-4</v>
      </c>
      <c r="I1653" s="268">
        <f>E1653*H1653</f>
        <v>3.1046400000000001E-3</v>
      </c>
      <c r="J1653" s="267">
        <v>0</v>
      </c>
      <c r="K1653" s="268">
        <f>E1653*J1653</f>
        <v>0</v>
      </c>
      <c r="O1653" s="260">
        <v>2</v>
      </c>
      <c r="AA1653" s="233">
        <v>1</v>
      </c>
      <c r="AB1653" s="233">
        <v>7</v>
      </c>
      <c r="AC1653" s="233">
        <v>7</v>
      </c>
      <c r="AZ1653" s="233">
        <v>2</v>
      </c>
      <c r="BA1653" s="233">
        <f>IF(AZ1653=1,G1653,0)</f>
        <v>0</v>
      </c>
      <c r="BB1653" s="233">
        <f>IF(AZ1653=2,G1653,0)</f>
        <v>1261.26</v>
      </c>
      <c r="BC1653" s="233">
        <f>IF(AZ1653=3,G1653,0)</f>
        <v>0</v>
      </c>
      <c r="BD1653" s="233">
        <f>IF(AZ1653=4,G1653,0)</f>
        <v>0</v>
      </c>
      <c r="BE1653" s="233">
        <f>IF(AZ1653=5,G1653,0)</f>
        <v>0</v>
      </c>
      <c r="CA1653" s="260">
        <v>1</v>
      </c>
      <c r="CB1653" s="260">
        <v>7</v>
      </c>
    </row>
    <row r="1654" spans="1:80" x14ac:dyDescent="0.2">
      <c r="A1654" s="269"/>
      <c r="B1654" s="272"/>
      <c r="C1654" s="332" t="s">
        <v>1981</v>
      </c>
      <c r="D1654" s="333"/>
      <c r="E1654" s="273">
        <v>0</v>
      </c>
      <c r="F1654" s="274"/>
      <c r="G1654" s="275"/>
      <c r="H1654" s="276"/>
      <c r="I1654" s="270"/>
      <c r="J1654" s="277"/>
      <c r="K1654" s="270"/>
      <c r="M1654" s="271" t="s">
        <v>1981</v>
      </c>
      <c r="O1654" s="260"/>
    </row>
    <row r="1655" spans="1:80" x14ac:dyDescent="0.2">
      <c r="A1655" s="269"/>
      <c r="B1655" s="272"/>
      <c r="C1655" s="332" t="s">
        <v>1982</v>
      </c>
      <c r="D1655" s="333"/>
      <c r="E1655" s="273">
        <v>19.404</v>
      </c>
      <c r="F1655" s="274"/>
      <c r="G1655" s="275"/>
      <c r="H1655" s="276"/>
      <c r="I1655" s="270"/>
      <c r="J1655" s="277"/>
      <c r="K1655" s="270"/>
      <c r="M1655" s="271" t="s">
        <v>1982</v>
      </c>
      <c r="O1655" s="260"/>
    </row>
    <row r="1656" spans="1:80" x14ac:dyDescent="0.2">
      <c r="A1656" s="278"/>
      <c r="B1656" s="279" t="s">
        <v>100</v>
      </c>
      <c r="C1656" s="280" t="s">
        <v>1965</v>
      </c>
      <c r="D1656" s="281"/>
      <c r="E1656" s="282"/>
      <c r="F1656" s="283"/>
      <c r="G1656" s="284">
        <f>SUM(G1639:G1655)</f>
        <v>108920.50199999999</v>
      </c>
      <c r="H1656" s="285"/>
      <c r="I1656" s="286">
        <f>SUM(I1639:I1655)</f>
        <v>0.76199876</v>
      </c>
      <c r="J1656" s="285"/>
      <c r="K1656" s="286">
        <f>SUM(K1639:K1655)</f>
        <v>0</v>
      </c>
      <c r="O1656" s="260">
        <v>4</v>
      </c>
      <c r="BA1656" s="287">
        <f>SUM(BA1639:BA1655)</f>
        <v>0</v>
      </c>
      <c r="BB1656" s="287">
        <f>SUM(BB1639:BB1655)</f>
        <v>108920.50199999999</v>
      </c>
      <c r="BC1656" s="287">
        <f>SUM(BC1639:BC1655)</f>
        <v>0</v>
      </c>
      <c r="BD1656" s="287">
        <f>SUM(BD1639:BD1655)</f>
        <v>0</v>
      </c>
      <c r="BE1656" s="287">
        <f>SUM(BE1639:BE1655)</f>
        <v>0</v>
      </c>
    </row>
    <row r="1657" spans="1:80" x14ac:dyDescent="0.2">
      <c r="A1657" s="250" t="s">
        <v>97</v>
      </c>
      <c r="B1657" s="251" t="s">
        <v>1983</v>
      </c>
      <c r="C1657" s="252" t="s">
        <v>1984</v>
      </c>
      <c r="D1657" s="253"/>
      <c r="E1657" s="254"/>
      <c r="F1657" s="254"/>
      <c r="G1657" s="255"/>
      <c r="H1657" s="256"/>
      <c r="I1657" s="257"/>
      <c r="J1657" s="258"/>
      <c r="K1657" s="259"/>
      <c r="O1657" s="260">
        <v>1</v>
      </c>
    </row>
    <row r="1658" spans="1:80" ht="22.5" x14ac:dyDescent="0.2">
      <c r="A1658" s="261">
        <v>441</v>
      </c>
      <c r="B1658" s="262" t="s">
        <v>1986</v>
      </c>
      <c r="C1658" s="263" t="s">
        <v>1987</v>
      </c>
      <c r="D1658" s="264" t="s">
        <v>200</v>
      </c>
      <c r="E1658" s="265">
        <v>1903.5385000000001</v>
      </c>
      <c r="F1658" s="265">
        <v>18</v>
      </c>
      <c r="G1658" s="266">
        <f>E1658*F1658</f>
        <v>34263.692999999999</v>
      </c>
      <c r="H1658" s="267">
        <v>1.7000000000000001E-4</v>
      </c>
      <c r="I1658" s="268">
        <f>E1658*H1658</f>
        <v>0.32360154500000005</v>
      </c>
      <c r="J1658" s="267">
        <v>0</v>
      </c>
      <c r="K1658" s="268">
        <f>E1658*J1658</f>
        <v>0</v>
      </c>
      <c r="O1658" s="260">
        <v>2</v>
      </c>
      <c r="AA1658" s="233">
        <v>1</v>
      </c>
      <c r="AB1658" s="233">
        <v>7</v>
      </c>
      <c r="AC1658" s="233">
        <v>7</v>
      </c>
      <c r="AZ1658" s="233">
        <v>2</v>
      </c>
      <c r="BA1658" s="233">
        <f>IF(AZ1658=1,G1658,0)</f>
        <v>0</v>
      </c>
      <c r="BB1658" s="233">
        <f>IF(AZ1658=2,G1658,0)</f>
        <v>34263.692999999999</v>
      </c>
      <c r="BC1658" s="233">
        <f>IF(AZ1658=3,G1658,0)</f>
        <v>0</v>
      </c>
      <c r="BD1658" s="233">
        <f>IF(AZ1658=4,G1658,0)</f>
        <v>0</v>
      </c>
      <c r="BE1658" s="233">
        <f>IF(AZ1658=5,G1658,0)</f>
        <v>0</v>
      </c>
      <c r="CA1658" s="260">
        <v>1</v>
      </c>
      <c r="CB1658" s="260">
        <v>7</v>
      </c>
    </row>
    <row r="1659" spans="1:80" x14ac:dyDescent="0.2">
      <c r="A1659" s="269"/>
      <c r="B1659" s="272"/>
      <c r="C1659" s="332" t="s">
        <v>1988</v>
      </c>
      <c r="D1659" s="333"/>
      <c r="E1659" s="273">
        <v>0</v>
      </c>
      <c r="F1659" s="274"/>
      <c r="G1659" s="275"/>
      <c r="H1659" s="276"/>
      <c r="I1659" s="270"/>
      <c r="J1659" s="277"/>
      <c r="K1659" s="270"/>
      <c r="M1659" s="271" t="s">
        <v>1988</v>
      </c>
      <c r="O1659" s="260"/>
    </row>
    <row r="1660" spans="1:80" ht="22.5" x14ac:dyDescent="0.2">
      <c r="A1660" s="269"/>
      <c r="B1660" s="272"/>
      <c r="C1660" s="332" t="s">
        <v>714</v>
      </c>
      <c r="D1660" s="333"/>
      <c r="E1660" s="273">
        <v>230.4</v>
      </c>
      <c r="F1660" s="274"/>
      <c r="G1660" s="275"/>
      <c r="H1660" s="276"/>
      <c r="I1660" s="270"/>
      <c r="J1660" s="277"/>
      <c r="K1660" s="270"/>
      <c r="M1660" s="271" t="s">
        <v>714</v>
      </c>
      <c r="O1660" s="260"/>
    </row>
    <row r="1661" spans="1:80" x14ac:dyDescent="0.2">
      <c r="A1661" s="269"/>
      <c r="B1661" s="272"/>
      <c r="C1661" s="332" t="s">
        <v>716</v>
      </c>
      <c r="D1661" s="333"/>
      <c r="E1661" s="273">
        <v>10.574999999999999</v>
      </c>
      <c r="F1661" s="274"/>
      <c r="G1661" s="275"/>
      <c r="H1661" s="276"/>
      <c r="I1661" s="270"/>
      <c r="J1661" s="277"/>
      <c r="K1661" s="270"/>
      <c r="M1661" s="271" t="s">
        <v>716</v>
      </c>
      <c r="O1661" s="260"/>
    </row>
    <row r="1662" spans="1:80" x14ac:dyDescent="0.2">
      <c r="A1662" s="269"/>
      <c r="B1662" s="272"/>
      <c r="C1662" s="332" t="s">
        <v>1989</v>
      </c>
      <c r="D1662" s="333"/>
      <c r="E1662" s="273">
        <v>0</v>
      </c>
      <c r="F1662" s="274"/>
      <c r="G1662" s="275"/>
      <c r="H1662" s="276"/>
      <c r="I1662" s="270"/>
      <c r="J1662" s="277"/>
      <c r="K1662" s="270"/>
      <c r="M1662" s="271" t="s">
        <v>1989</v>
      </c>
      <c r="O1662" s="260"/>
    </row>
    <row r="1663" spans="1:80" x14ac:dyDescent="0.2">
      <c r="A1663" s="269"/>
      <c r="B1663" s="272"/>
      <c r="C1663" s="332" t="s">
        <v>1990</v>
      </c>
      <c r="D1663" s="333"/>
      <c r="E1663" s="273">
        <v>46.125</v>
      </c>
      <c r="F1663" s="274"/>
      <c r="G1663" s="275"/>
      <c r="H1663" s="276"/>
      <c r="I1663" s="270"/>
      <c r="J1663" s="277"/>
      <c r="K1663" s="270"/>
      <c r="M1663" s="271" t="s">
        <v>1990</v>
      </c>
      <c r="O1663" s="260"/>
    </row>
    <row r="1664" spans="1:80" x14ac:dyDescent="0.2">
      <c r="A1664" s="269"/>
      <c r="B1664" s="272"/>
      <c r="C1664" s="332" t="s">
        <v>1991</v>
      </c>
      <c r="D1664" s="333"/>
      <c r="E1664" s="273">
        <v>12.16</v>
      </c>
      <c r="F1664" s="274"/>
      <c r="G1664" s="275"/>
      <c r="H1664" s="276"/>
      <c r="I1664" s="270"/>
      <c r="J1664" s="277"/>
      <c r="K1664" s="270"/>
      <c r="M1664" s="271" t="s">
        <v>1991</v>
      </c>
      <c r="O1664" s="260"/>
    </row>
    <row r="1665" spans="1:15" x14ac:dyDescent="0.2">
      <c r="A1665" s="269"/>
      <c r="B1665" s="272"/>
      <c r="C1665" s="332" t="s">
        <v>1992</v>
      </c>
      <c r="D1665" s="333"/>
      <c r="E1665" s="273">
        <v>31.28</v>
      </c>
      <c r="F1665" s="274"/>
      <c r="G1665" s="275"/>
      <c r="H1665" s="276"/>
      <c r="I1665" s="270"/>
      <c r="J1665" s="277"/>
      <c r="K1665" s="270"/>
      <c r="M1665" s="271" t="s">
        <v>1992</v>
      </c>
      <c r="O1665" s="260"/>
    </row>
    <row r="1666" spans="1:15" x14ac:dyDescent="0.2">
      <c r="A1666" s="269"/>
      <c r="B1666" s="272"/>
      <c r="C1666" s="332" t="s">
        <v>542</v>
      </c>
      <c r="D1666" s="333"/>
      <c r="E1666" s="273">
        <v>23.340499999999999</v>
      </c>
      <c r="F1666" s="274"/>
      <c r="G1666" s="275"/>
      <c r="H1666" s="276"/>
      <c r="I1666" s="270"/>
      <c r="J1666" s="277"/>
      <c r="K1666" s="270"/>
      <c r="M1666" s="271" t="s">
        <v>542</v>
      </c>
      <c r="O1666" s="260"/>
    </row>
    <row r="1667" spans="1:15" x14ac:dyDescent="0.2">
      <c r="A1667" s="269"/>
      <c r="B1667" s="272"/>
      <c r="C1667" s="332" t="s">
        <v>1993</v>
      </c>
      <c r="D1667" s="333"/>
      <c r="E1667" s="273">
        <v>6.08</v>
      </c>
      <c r="F1667" s="274"/>
      <c r="G1667" s="275"/>
      <c r="H1667" s="276"/>
      <c r="I1667" s="270"/>
      <c r="J1667" s="277"/>
      <c r="K1667" s="270"/>
      <c r="M1667" s="271" t="s">
        <v>1993</v>
      </c>
      <c r="O1667" s="260"/>
    </row>
    <row r="1668" spans="1:15" x14ac:dyDescent="0.2">
      <c r="A1668" s="269"/>
      <c r="B1668" s="272"/>
      <c r="C1668" s="332" t="s">
        <v>1994</v>
      </c>
      <c r="D1668" s="333"/>
      <c r="E1668" s="273">
        <v>27.444500000000001</v>
      </c>
      <c r="F1668" s="274"/>
      <c r="G1668" s="275"/>
      <c r="H1668" s="276"/>
      <c r="I1668" s="270"/>
      <c r="J1668" s="277"/>
      <c r="K1668" s="270"/>
      <c r="M1668" s="271" t="s">
        <v>1994</v>
      </c>
      <c r="O1668" s="260"/>
    </row>
    <row r="1669" spans="1:15" x14ac:dyDescent="0.2">
      <c r="A1669" s="269"/>
      <c r="B1669" s="272"/>
      <c r="C1669" s="332" t="s">
        <v>1995</v>
      </c>
      <c r="D1669" s="333"/>
      <c r="E1669" s="273">
        <v>27.68</v>
      </c>
      <c r="F1669" s="274"/>
      <c r="G1669" s="275"/>
      <c r="H1669" s="276"/>
      <c r="I1669" s="270"/>
      <c r="J1669" s="277"/>
      <c r="K1669" s="270"/>
      <c r="M1669" s="271" t="s">
        <v>1995</v>
      </c>
      <c r="O1669" s="260"/>
    </row>
    <row r="1670" spans="1:15" x14ac:dyDescent="0.2">
      <c r="A1670" s="269"/>
      <c r="B1670" s="272"/>
      <c r="C1670" s="332" t="s">
        <v>1996</v>
      </c>
      <c r="D1670" s="333"/>
      <c r="E1670" s="273">
        <v>28.507000000000001</v>
      </c>
      <c r="F1670" s="274"/>
      <c r="G1670" s="275"/>
      <c r="H1670" s="276"/>
      <c r="I1670" s="270"/>
      <c r="J1670" s="277"/>
      <c r="K1670" s="270"/>
      <c r="M1670" s="271" t="s">
        <v>1996</v>
      </c>
      <c r="O1670" s="260"/>
    </row>
    <row r="1671" spans="1:15" ht="22.5" x14ac:dyDescent="0.2">
      <c r="A1671" s="269"/>
      <c r="B1671" s="272"/>
      <c r="C1671" s="332" t="s">
        <v>1997</v>
      </c>
      <c r="D1671" s="333"/>
      <c r="E1671" s="273">
        <v>39.68</v>
      </c>
      <c r="F1671" s="274"/>
      <c r="G1671" s="275"/>
      <c r="H1671" s="276"/>
      <c r="I1671" s="270"/>
      <c r="J1671" s="277"/>
      <c r="K1671" s="270"/>
      <c r="M1671" s="271" t="s">
        <v>1997</v>
      </c>
      <c r="O1671" s="260"/>
    </row>
    <row r="1672" spans="1:15" x14ac:dyDescent="0.2">
      <c r="A1672" s="269"/>
      <c r="B1672" s="272"/>
      <c r="C1672" s="332" t="s">
        <v>1998</v>
      </c>
      <c r="D1672" s="333"/>
      <c r="E1672" s="273">
        <v>13.94</v>
      </c>
      <c r="F1672" s="274"/>
      <c r="G1672" s="275"/>
      <c r="H1672" s="276"/>
      <c r="I1672" s="270"/>
      <c r="J1672" s="277"/>
      <c r="K1672" s="270"/>
      <c r="M1672" s="271" t="s">
        <v>1998</v>
      </c>
      <c r="O1672" s="260"/>
    </row>
    <row r="1673" spans="1:15" x14ac:dyDescent="0.2">
      <c r="A1673" s="269"/>
      <c r="B1673" s="272"/>
      <c r="C1673" s="332" t="s">
        <v>1999</v>
      </c>
      <c r="D1673" s="333"/>
      <c r="E1673" s="273">
        <v>13.4</v>
      </c>
      <c r="F1673" s="274"/>
      <c r="G1673" s="275"/>
      <c r="H1673" s="276"/>
      <c r="I1673" s="270"/>
      <c r="J1673" s="277"/>
      <c r="K1673" s="270"/>
      <c r="M1673" s="271" t="s">
        <v>1999</v>
      </c>
      <c r="O1673" s="260"/>
    </row>
    <row r="1674" spans="1:15" x14ac:dyDescent="0.2">
      <c r="A1674" s="269"/>
      <c r="B1674" s="272"/>
      <c r="C1674" s="332" t="s">
        <v>2000</v>
      </c>
      <c r="D1674" s="333"/>
      <c r="E1674" s="273">
        <v>12.56</v>
      </c>
      <c r="F1674" s="274"/>
      <c r="G1674" s="275"/>
      <c r="H1674" s="276"/>
      <c r="I1674" s="270"/>
      <c r="J1674" s="277"/>
      <c r="K1674" s="270"/>
      <c r="M1674" s="271" t="s">
        <v>2000</v>
      </c>
      <c r="O1674" s="260"/>
    </row>
    <row r="1675" spans="1:15" x14ac:dyDescent="0.2">
      <c r="A1675" s="269"/>
      <c r="B1675" s="272"/>
      <c r="C1675" s="332" t="s">
        <v>529</v>
      </c>
      <c r="D1675" s="333"/>
      <c r="E1675" s="273">
        <v>7.42</v>
      </c>
      <c r="F1675" s="274"/>
      <c r="G1675" s="275"/>
      <c r="H1675" s="276"/>
      <c r="I1675" s="270"/>
      <c r="J1675" s="277"/>
      <c r="K1675" s="270"/>
      <c r="M1675" s="271" t="s">
        <v>529</v>
      </c>
      <c r="O1675" s="260"/>
    </row>
    <row r="1676" spans="1:15" ht="22.5" x14ac:dyDescent="0.2">
      <c r="A1676" s="269"/>
      <c r="B1676" s="272"/>
      <c r="C1676" s="332" t="s">
        <v>557</v>
      </c>
      <c r="D1676" s="333"/>
      <c r="E1676" s="273">
        <v>39.24</v>
      </c>
      <c r="F1676" s="274"/>
      <c r="G1676" s="275"/>
      <c r="H1676" s="276"/>
      <c r="I1676" s="270"/>
      <c r="J1676" s="277"/>
      <c r="K1676" s="270"/>
      <c r="M1676" s="271" t="s">
        <v>557</v>
      </c>
      <c r="O1676" s="260"/>
    </row>
    <row r="1677" spans="1:15" x14ac:dyDescent="0.2">
      <c r="A1677" s="269"/>
      <c r="B1677" s="272"/>
      <c r="C1677" s="332" t="s">
        <v>2001</v>
      </c>
      <c r="D1677" s="333"/>
      <c r="E1677" s="273">
        <v>108.32</v>
      </c>
      <c r="F1677" s="274"/>
      <c r="G1677" s="275"/>
      <c r="H1677" s="276"/>
      <c r="I1677" s="270"/>
      <c r="J1677" s="277"/>
      <c r="K1677" s="270"/>
      <c r="M1677" s="271" t="s">
        <v>2001</v>
      </c>
      <c r="O1677" s="260"/>
    </row>
    <row r="1678" spans="1:15" x14ac:dyDescent="0.2">
      <c r="A1678" s="269"/>
      <c r="B1678" s="272"/>
      <c r="C1678" s="332" t="s">
        <v>2002</v>
      </c>
      <c r="D1678" s="333"/>
      <c r="E1678" s="273">
        <v>0</v>
      </c>
      <c r="F1678" s="274"/>
      <c r="G1678" s="275"/>
      <c r="H1678" s="276"/>
      <c r="I1678" s="270"/>
      <c r="J1678" s="277"/>
      <c r="K1678" s="270"/>
      <c r="M1678" s="271" t="s">
        <v>2002</v>
      </c>
      <c r="O1678" s="260"/>
    </row>
    <row r="1679" spans="1:15" ht="22.5" x14ac:dyDescent="0.2">
      <c r="A1679" s="269"/>
      <c r="B1679" s="272"/>
      <c r="C1679" s="332" t="s">
        <v>2003</v>
      </c>
      <c r="D1679" s="333"/>
      <c r="E1679" s="273">
        <v>97.497500000000002</v>
      </c>
      <c r="F1679" s="274"/>
      <c r="G1679" s="275"/>
      <c r="H1679" s="276"/>
      <c r="I1679" s="270"/>
      <c r="J1679" s="277"/>
      <c r="K1679" s="270"/>
      <c r="M1679" s="271" t="s">
        <v>2003</v>
      </c>
      <c r="O1679" s="260"/>
    </row>
    <row r="1680" spans="1:15" x14ac:dyDescent="0.2">
      <c r="A1680" s="269"/>
      <c r="B1680" s="272"/>
      <c r="C1680" s="332" t="s">
        <v>2004</v>
      </c>
      <c r="D1680" s="333"/>
      <c r="E1680" s="273">
        <v>98.471000000000004</v>
      </c>
      <c r="F1680" s="274"/>
      <c r="G1680" s="275"/>
      <c r="H1680" s="276"/>
      <c r="I1680" s="270"/>
      <c r="J1680" s="277"/>
      <c r="K1680" s="270"/>
      <c r="M1680" s="271" t="s">
        <v>2004</v>
      </c>
      <c r="O1680" s="260"/>
    </row>
    <row r="1681" spans="1:15" x14ac:dyDescent="0.2">
      <c r="A1681" s="269"/>
      <c r="B1681" s="272"/>
      <c r="C1681" s="332" t="s">
        <v>2005</v>
      </c>
      <c r="D1681" s="333"/>
      <c r="E1681" s="273">
        <v>65.784999999999997</v>
      </c>
      <c r="F1681" s="274"/>
      <c r="G1681" s="275"/>
      <c r="H1681" s="276"/>
      <c r="I1681" s="270"/>
      <c r="J1681" s="277"/>
      <c r="K1681" s="270"/>
      <c r="M1681" s="271" t="s">
        <v>2005</v>
      </c>
      <c r="O1681" s="260"/>
    </row>
    <row r="1682" spans="1:15" x14ac:dyDescent="0.2">
      <c r="A1682" s="269"/>
      <c r="B1682" s="272"/>
      <c r="C1682" s="332" t="s">
        <v>2006</v>
      </c>
      <c r="D1682" s="333"/>
      <c r="E1682" s="273">
        <v>57.466000000000001</v>
      </c>
      <c r="F1682" s="274"/>
      <c r="G1682" s="275"/>
      <c r="H1682" s="276"/>
      <c r="I1682" s="270"/>
      <c r="J1682" s="277"/>
      <c r="K1682" s="270"/>
      <c r="M1682" s="271" t="s">
        <v>2006</v>
      </c>
      <c r="O1682" s="260"/>
    </row>
    <row r="1683" spans="1:15" ht="22.5" x14ac:dyDescent="0.2">
      <c r="A1683" s="269"/>
      <c r="B1683" s="272"/>
      <c r="C1683" s="332" t="s">
        <v>726</v>
      </c>
      <c r="D1683" s="333"/>
      <c r="E1683" s="273">
        <v>180.15649999999999</v>
      </c>
      <c r="F1683" s="274"/>
      <c r="G1683" s="275"/>
      <c r="H1683" s="276"/>
      <c r="I1683" s="270"/>
      <c r="J1683" s="277"/>
      <c r="K1683" s="270"/>
      <c r="M1683" s="271" t="s">
        <v>726</v>
      </c>
      <c r="O1683" s="260"/>
    </row>
    <row r="1684" spans="1:15" x14ac:dyDescent="0.2">
      <c r="A1684" s="269"/>
      <c r="B1684" s="272"/>
      <c r="C1684" s="332" t="s">
        <v>2007</v>
      </c>
      <c r="D1684" s="333"/>
      <c r="E1684" s="273">
        <v>46.639499999999998</v>
      </c>
      <c r="F1684" s="274"/>
      <c r="G1684" s="275"/>
      <c r="H1684" s="276"/>
      <c r="I1684" s="270"/>
      <c r="J1684" s="277"/>
      <c r="K1684" s="270"/>
      <c r="M1684" s="271" t="s">
        <v>2007</v>
      </c>
      <c r="O1684" s="260"/>
    </row>
    <row r="1685" spans="1:15" x14ac:dyDescent="0.2">
      <c r="A1685" s="269"/>
      <c r="B1685" s="272"/>
      <c r="C1685" s="332" t="s">
        <v>2008</v>
      </c>
      <c r="D1685" s="333"/>
      <c r="E1685" s="273">
        <v>73.337000000000003</v>
      </c>
      <c r="F1685" s="274"/>
      <c r="G1685" s="275"/>
      <c r="H1685" s="276"/>
      <c r="I1685" s="270"/>
      <c r="J1685" s="277"/>
      <c r="K1685" s="270"/>
      <c r="M1685" s="271" t="s">
        <v>2008</v>
      </c>
      <c r="O1685" s="260"/>
    </row>
    <row r="1686" spans="1:15" x14ac:dyDescent="0.2">
      <c r="A1686" s="269"/>
      <c r="B1686" s="272"/>
      <c r="C1686" s="332" t="s">
        <v>2009</v>
      </c>
      <c r="D1686" s="333"/>
      <c r="E1686" s="273">
        <v>139.06299999999999</v>
      </c>
      <c r="F1686" s="274"/>
      <c r="G1686" s="275"/>
      <c r="H1686" s="276"/>
      <c r="I1686" s="270"/>
      <c r="J1686" s="277"/>
      <c r="K1686" s="270"/>
      <c r="M1686" s="271" t="s">
        <v>2009</v>
      </c>
      <c r="O1686" s="260"/>
    </row>
    <row r="1687" spans="1:15" x14ac:dyDescent="0.2">
      <c r="A1687" s="269"/>
      <c r="B1687" s="272"/>
      <c r="C1687" s="332" t="s">
        <v>2010</v>
      </c>
      <c r="D1687" s="333"/>
      <c r="E1687" s="273">
        <v>54.634</v>
      </c>
      <c r="F1687" s="274"/>
      <c r="G1687" s="275"/>
      <c r="H1687" s="276"/>
      <c r="I1687" s="270"/>
      <c r="J1687" s="277"/>
      <c r="K1687" s="270"/>
      <c r="M1687" s="271" t="s">
        <v>2010</v>
      </c>
      <c r="O1687" s="260"/>
    </row>
    <row r="1688" spans="1:15" x14ac:dyDescent="0.2">
      <c r="A1688" s="269"/>
      <c r="B1688" s="272"/>
      <c r="C1688" s="332" t="s">
        <v>2011</v>
      </c>
      <c r="D1688" s="333"/>
      <c r="E1688" s="273">
        <v>0</v>
      </c>
      <c r="F1688" s="274"/>
      <c r="G1688" s="275"/>
      <c r="H1688" s="276"/>
      <c r="I1688" s="270"/>
      <c r="J1688" s="277"/>
      <c r="K1688" s="270"/>
      <c r="M1688" s="271" t="s">
        <v>2011</v>
      </c>
      <c r="O1688" s="260"/>
    </row>
    <row r="1689" spans="1:15" x14ac:dyDescent="0.2">
      <c r="A1689" s="269"/>
      <c r="B1689" s="272"/>
      <c r="C1689" s="332" t="s">
        <v>2012</v>
      </c>
      <c r="D1689" s="333"/>
      <c r="E1689" s="273">
        <v>87.295000000000002</v>
      </c>
      <c r="F1689" s="274"/>
      <c r="G1689" s="275"/>
      <c r="H1689" s="276"/>
      <c r="I1689" s="270"/>
      <c r="J1689" s="277"/>
      <c r="K1689" s="270"/>
      <c r="M1689" s="271" t="s">
        <v>2012</v>
      </c>
      <c r="O1689" s="260"/>
    </row>
    <row r="1690" spans="1:15" x14ac:dyDescent="0.2">
      <c r="A1690" s="269"/>
      <c r="B1690" s="272"/>
      <c r="C1690" s="332" t="s">
        <v>2013</v>
      </c>
      <c r="D1690" s="333"/>
      <c r="E1690" s="273">
        <v>29.024999999999999</v>
      </c>
      <c r="F1690" s="274"/>
      <c r="G1690" s="275"/>
      <c r="H1690" s="276"/>
      <c r="I1690" s="270"/>
      <c r="J1690" s="277"/>
      <c r="K1690" s="270"/>
      <c r="M1690" s="271" t="s">
        <v>2013</v>
      </c>
      <c r="O1690" s="260"/>
    </row>
    <row r="1691" spans="1:15" x14ac:dyDescent="0.2">
      <c r="A1691" s="269"/>
      <c r="B1691" s="272"/>
      <c r="C1691" s="332" t="s">
        <v>2014</v>
      </c>
      <c r="D1691" s="333"/>
      <c r="E1691" s="273">
        <v>49.060499999999998</v>
      </c>
      <c r="F1691" s="274"/>
      <c r="G1691" s="275"/>
      <c r="H1691" s="276"/>
      <c r="I1691" s="270"/>
      <c r="J1691" s="277"/>
      <c r="K1691" s="270"/>
      <c r="M1691" s="271" t="s">
        <v>2014</v>
      </c>
      <c r="O1691" s="260"/>
    </row>
    <row r="1692" spans="1:15" x14ac:dyDescent="0.2">
      <c r="A1692" s="269"/>
      <c r="B1692" s="272"/>
      <c r="C1692" s="332" t="s">
        <v>2015</v>
      </c>
      <c r="D1692" s="333"/>
      <c r="E1692" s="273">
        <v>89.8125</v>
      </c>
      <c r="F1692" s="274"/>
      <c r="G1692" s="275"/>
      <c r="H1692" s="276"/>
      <c r="I1692" s="270"/>
      <c r="J1692" s="277"/>
      <c r="K1692" s="270"/>
      <c r="M1692" s="271" t="s">
        <v>2015</v>
      </c>
      <c r="O1692" s="260"/>
    </row>
    <row r="1693" spans="1:15" x14ac:dyDescent="0.2">
      <c r="A1693" s="269"/>
      <c r="B1693" s="272"/>
      <c r="C1693" s="332" t="s">
        <v>2016</v>
      </c>
      <c r="D1693" s="333"/>
      <c r="E1693" s="273">
        <v>80.784999999999997</v>
      </c>
      <c r="F1693" s="274"/>
      <c r="G1693" s="275"/>
      <c r="H1693" s="276"/>
      <c r="I1693" s="270"/>
      <c r="J1693" s="277"/>
      <c r="K1693" s="270"/>
      <c r="M1693" s="271" t="s">
        <v>2016</v>
      </c>
      <c r="O1693" s="260"/>
    </row>
    <row r="1694" spans="1:15" x14ac:dyDescent="0.2">
      <c r="A1694" s="269"/>
      <c r="B1694" s="272"/>
      <c r="C1694" s="332" t="s">
        <v>2017</v>
      </c>
      <c r="D1694" s="333"/>
      <c r="E1694" s="273">
        <v>77.487499999999997</v>
      </c>
      <c r="F1694" s="274"/>
      <c r="G1694" s="275"/>
      <c r="H1694" s="276"/>
      <c r="I1694" s="270"/>
      <c r="J1694" s="277"/>
      <c r="K1694" s="270"/>
      <c r="M1694" s="271" t="s">
        <v>2017</v>
      </c>
      <c r="O1694" s="260"/>
    </row>
    <row r="1695" spans="1:15" x14ac:dyDescent="0.2">
      <c r="A1695" s="269"/>
      <c r="B1695" s="272"/>
      <c r="C1695" s="332" t="s">
        <v>2018</v>
      </c>
      <c r="D1695" s="333"/>
      <c r="E1695" s="273">
        <v>38.634</v>
      </c>
      <c r="F1695" s="274"/>
      <c r="G1695" s="275"/>
      <c r="H1695" s="276"/>
      <c r="I1695" s="270"/>
      <c r="J1695" s="277"/>
      <c r="K1695" s="270"/>
      <c r="M1695" s="271" t="s">
        <v>2018</v>
      </c>
      <c r="O1695" s="260"/>
    </row>
    <row r="1696" spans="1:15" ht="22.5" x14ac:dyDescent="0.2">
      <c r="A1696" s="269"/>
      <c r="B1696" s="272"/>
      <c r="C1696" s="332" t="s">
        <v>746</v>
      </c>
      <c r="D1696" s="333"/>
      <c r="E1696" s="273">
        <v>181.98249999999999</v>
      </c>
      <c r="F1696" s="274"/>
      <c r="G1696" s="275"/>
      <c r="H1696" s="276"/>
      <c r="I1696" s="270"/>
      <c r="J1696" s="277"/>
      <c r="K1696" s="270"/>
      <c r="M1696" s="271" t="s">
        <v>746</v>
      </c>
      <c r="O1696" s="260"/>
    </row>
    <row r="1697" spans="1:80" x14ac:dyDescent="0.2">
      <c r="A1697" s="269"/>
      <c r="B1697" s="272"/>
      <c r="C1697" s="332" t="s">
        <v>2019</v>
      </c>
      <c r="D1697" s="333"/>
      <c r="E1697" s="273">
        <v>0</v>
      </c>
      <c r="F1697" s="274"/>
      <c r="G1697" s="275"/>
      <c r="H1697" s="276"/>
      <c r="I1697" s="270"/>
      <c r="J1697" s="277"/>
      <c r="K1697" s="270"/>
      <c r="M1697" s="271" t="s">
        <v>2019</v>
      </c>
      <c r="O1697" s="260"/>
    </row>
    <row r="1698" spans="1:80" x14ac:dyDescent="0.2">
      <c r="A1698" s="269"/>
      <c r="B1698" s="272"/>
      <c r="C1698" s="332" t="s">
        <v>749</v>
      </c>
      <c r="D1698" s="333"/>
      <c r="E1698" s="273">
        <v>-221.745</v>
      </c>
      <c r="F1698" s="274"/>
      <c r="G1698" s="275"/>
      <c r="H1698" s="276"/>
      <c r="I1698" s="270"/>
      <c r="J1698" s="277"/>
      <c r="K1698" s="270"/>
      <c r="M1698" s="298">
        <v>-2217450</v>
      </c>
      <c r="O1698" s="260"/>
    </row>
    <row r="1699" spans="1:80" ht="22.5" x14ac:dyDescent="0.2">
      <c r="A1699" s="261">
        <v>442</v>
      </c>
      <c r="B1699" s="262" t="s">
        <v>2020</v>
      </c>
      <c r="C1699" s="263" t="s">
        <v>2021</v>
      </c>
      <c r="D1699" s="264" t="s">
        <v>200</v>
      </c>
      <c r="E1699" s="265">
        <v>1903.5385000000001</v>
      </c>
      <c r="F1699" s="265">
        <v>54.4</v>
      </c>
      <c r="G1699" s="266">
        <f>E1699*F1699</f>
        <v>103552.49440000001</v>
      </c>
      <c r="H1699" s="267">
        <v>4.6000000000000001E-4</v>
      </c>
      <c r="I1699" s="268">
        <f>E1699*H1699</f>
        <v>0.87562771000000006</v>
      </c>
      <c r="J1699" s="267">
        <v>0</v>
      </c>
      <c r="K1699" s="268">
        <f>E1699*J1699</f>
        <v>0</v>
      </c>
      <c r="O1699" s="260">
        <v>2</v>
      </c>
      <c r="AA1699" s="233">
        <v>1</v>
      </c>
      <c r="AB1699" s="233">
        <v>7</v>
      </c>
      <c r="AC1699" s="233">
        <v>7</v>
      </c>
      <c r="AZ1699" s="233">
        <v>2</v>
      </c>
      <c r="BA1699" s="233">
        <f>IF(AZ1699=1,G1699,0)</f>
        <v>0</v>
      </c>
      <c r="BB1699" s="233">
        <f>IF(AZ1699=2,G1699,0)</f>
        <v>103552.49440000001</v>
      </c>
      <c r="BC1699" s="233">
        <f>IF(AZ1699=3,G1699,0)</f>
        <v>0</v>
      </c>
      <c r="BD1699" s="233">
        <f>IF(AZ1699=4,G1699,0)</f>
        <v>0</v>
      </c>
      <c r="BE1699" s="233">
        <f>IF(AZ1699=5,G1699,0)</f>
        <v>0</v>
      </c>
      <c r="CA1699" s="260">
        <v>1</v>
      </c>
      <c r="CB1699" s="260">
        <v>7</v>
      </c>
    </row>
    <row r="1700" spans="1:80" x14ac:dyDescent="0.2">
      <c r="A1700" s="261">
        <v>443</v>
      </c>
      <c r="B1700" s="262" t="s">
        <v>2022</v>
      </c>
      <c r="C1700" s="263" t="s">
        <v>2023</v>
      </c>
      <c r="D1700" s="264" t="s">
        <v>200</v>
      </c>
      <c r="E1700" s="265">
        <v>767.03890000000001</v>
      </c>
      <c r="F1700" s="265">
        <v>30</v>
      </c>
      <c r="G1700" s="266">
        <f>E1700*F1700</f>
        <v>23011.167000000001</v>
      </c>
      <c r="H1700" s="267">
        <v>0</v>
      </c>
      <c r="I1700" s="268">
        <f>E1700*H1700</f>
        <v>0</v>
      </c>
      <c r="J1700" s="267"/>
      <c r="K1700" s="268">
        <f>E1700*J1700</f>
        <v>0</v>
      </c>
      <c r="O1700" s="260">
        <v>2</v>
      </c>
      <c r="AA1700" s="233">
        <v>12</v>
      </c>
      <c r="AB1700" s="233">
        <v>0</v>
      </c>
      <c r="AC1700" s="233">
        <v>368</v>
      </c>
      <c r="AZ1700" s="233">
        <v>2</v>
      </c>
      <c r="BA1700" s="233">
        <f>IF(AZ1700=1,G1700,0)</f>
        <v>0</v>
      </c>
      <c r="BB1700" s="233">
        <f>IF(AZ1700=2,G1700,0)</f>
        <v>23011.167000000001</v>
      </c>
      <c r="BC1700" s="233">
        <f>IF(AZ1700=3,G1700,0)</f>
        <v>0</v>
      </c>
      <c r="BD1700" s="233">
        <f>IF(AZ1700=4,G1700,0)</f>
        <v>0</v>
      </c>
      <c r="BE1700" s="233">
        <f>IF(AZ1700=5,G1700,0)</f>
        <v>0</v>
      </c>
      <c r="CA1700" s="260">
        <v>12</v>
      </c>
      <c r="CB1700" s="260">
        <v>0</v>
      </c>
    </row>
    <row r="1701" spans="1:80" x14ac:dyDescent="0.2">
      <c r="A1701" s="269"/>
      <c r="B1701" s="272"/>
      <c r="C1701" s="332" t="s">
        <v>2024</v>
      </c>
      <c r="D1701" s="333"/>
      <c r="E1701" s="273">
        <v>0</v>
      </c>
      <c r="F1701" s="274"/>
      <c r="G1701" s="275"/>
      <c r="H1701" s="276"/>
      <c r="I1701" s="270"/>
      <c r="J1701" s="277"/>
      <c r="K1701" s="270"/>
      <c r="M1701" s="271" t="s">
        <v>2024</v>
      </c>
      <c r="O1701" s="260"/>
    </row>
    <row r="1702" spans="1:80" x14ac:dyDescent="0.2">
      <c r="A1702" s="269"/>
      <c r="B1702" s="272"/>
      <c r="C1702" s="332" t="s">
        <v>2025</v>
      </c>
      <c r="D1702" s="333"/>
      <c r="E1702" s="273">
        <v>767.03890000000001</v>
      </c>
      <c r="F1702" s="274"/>
      <c r="G1702" s="275"/>
      <c r="H1702" s="276"/>
      <c r="I1702" s="270"/>
      <c r="J1702" s="277"/>
      <c r="K1702" s="270"/>
      <c r="M1702" s="271" t="s">
        <v>2025</v>
      </c>
      <c r="O1702" s="260"/>
    </row>
    <row r="1703" spans="1:80" x14ac:dyDescent="0.2">
      <c r="A1703" s="278"/>
      <c r="B1703" s="279" t="s">
        <v>100</v>
      </c>
      <c r="C1703" s="280" t="s">
        <v>1985</v>
      </c>
      <c r="D1703" s="281"/>
      <c r="E1703" s="282"/>
      <c r="F1703" s="283"/>
      <c r="G1703" s="284">
        <f>SUM(G1657:G1702)</f>
        <v>160827.35440000001</v>
      </c>
      <c r="H1703" s="285"/>
      <c r="I1703" s="286">
        <f>SUM(I1657:I1702)</f>
        <v>1.1992292550000001</v>
      </c>
      <c r="J1703" s="285"/>
      <c r="K1703" s="286">
        <f>SUM(K1657:K1702)</f>
        <v>0</v>
      </c>
      <c r="O1703" s="260">
        <v>4</v>
      </c>
      <c r="BA1703" s="287">
        <f>SUM(BA1657:BA1702)</f>
        <v>0</v>
      </c>
      <c r="BB1703" s="287">
        <f>SUM(BB1657:BB1702)</f>
        <v>160827.35440000001</v>
      </c>
      <c r="BC1703" s="287">
        <f>SUM(BC1657:BC1702)</f>
        <v>0</v>
      </c>
      <c r="BD1703" s="287">
        <f>SUM(BD1657:BD1702)</f>
        <v>0</v>
      </c>
      <c r="BE1703" s="287">
        <f>SUM(BE1657:BE1702)</f>
        <v>0</v>
      </c>
    </row>
    <row r="1704" spans="1:80" x14ac:dyDescent="0.2">
      <c r="A1704" s="250" t="s">
        <v>97</v>
      </c>
      <c r="B1704" s="251" t="s">
        <v>2026</v>
      </c>
      <c r="C1704" s="252" t="s">
        <v>2027</v>
      </c>
      <c r="D1704" s="253"/>
      <c r="E1704" s="254"/>
      <c r="F1704" s="254"/>
      <c r="G1704" s="255"/>
      <c r="H1704" s="256"/>
      <c r="I1704" s="257"/>
      <c r="J1704" s="258"/>
      <c r="K1704" s="259"/>
      <c r="O1704" s="260">
        <v>1</v>
      </c>
    </row>
    <row r="1705" spans="1:80" ht="22.5" x14ac:dyDescent="0.2">
      <c r="A1705" s="261">
        <v>444</v>
      </c>
      <c r="B1705" s="262" t="s">
        <v>2029</v>
      </c>
      <c r="C1705" s="263" t="s">
        <v>2030</v>
      </c>
      <c r="D1705" s="264" t="s">
        <v>322</v>
      </c>
      <c r="E1705" s="265">
        <v>1</v>
      </c>
      <c r="F1705" s="265">
        <v>868403</v>
      </c>
      <c r="G1705" s="266">
        <f>E1705*F1705</f>
        <v>868403</v>
      </c>
      <c r="H1705" s="267">
        <v>0</v>
      </c>
      <c r="I1705" s="268">
        <f>E1705*H1705</f>
        <v>0</v>
      </c>
      <c r="J1705" s="267"/>
      <c r="K1705" s="268">
        <f>E1705*J1705</f>
        <v>0</v>
      </c>
      <c r="O1705" s="260">
        <v>2</v>
      </c>
      <c r="AA1705" s="233">
        <v>12</v>
      </c>
      <c r="AB1705" s="233">
        <v>0</v>
      </c>
      <c r="AC1705" s="233">
        <v>300</v>
      </c>
      <c r="AZ1705" s="233">
        <v>2</v>
      </c>
      <c r="BA1705" s="233">
        <f>IF(AZ1705=1,G1705,0)</f>
        <v>0</v>
      </c>
      <c r="BB1705" s="233">
        <f>IF(AZ1705=2,G1705,0)</f>
        <v>868403</v>
      </c>
      <c r="BC1705" s="233">
        <f>IF(AZ1705=3,G1705,0)</f>
        <v>0</v>
      </c>
      <c r="BD1705" s="233">
        <f>IF(AZ1705=4,G1705,0)</f>
        <v>0</v>
      </c>
      <c r="BE1705" s="233">
        <f>IF(AZ1705=5,G1705,0)</f>
        <v>0</v>
      </c>
      <c r="CA1705" s="260">
        <v>12</v>
      </c>
      <c r="CB1705" s="260">
        <v>0</v>
      </c>
    </row>
    <row r="1706" spans="1:80" x14ac:dyDescent="0.2">
      <c r="A1706" s="278"/>
      <c r="B1706" s="279" t="s">
        <v>100</v>
      </c>
      <c r="C1706" s="280" t="s">
        <v>2028</v>
      </c>
      <c r="D1706" s="281"/>
      <c r="E1706" s="282"/>
      <c r="F1706" s="283"/>
      <c r="G1706" s="284">
        <f>SUM(G1704:G1705)</f>
        <v>868403</v>
      </c>
      <c r="H1706" s="285"/>
      <c r="I1706" s="286">
        <f>SUM(I1704:I1705)</f>
        <v>0</v>
      </c>
      <c r="J1706" s="285"/>
      <c r="K1706" s="286">
        <f>SUM(K1704:K1705)</f>
        <v>0</v>
      </c>
      <c r="O1706" s="260">
        <v>4</v>
      </c>
      <c r="BA1706" s="287">
        <f>SUM(BA1704:BA1705)</f>
        <v>0</v>
      </c>
      <c r="BB1706" s="287">
        <f>SUM(BB1704:BB1705)</f>
        <v>868403</v>
      </c>
      <c r="BC1706" s="287">
        <f>SUM(BC1704:BC1705)</f>
        <v>0</v>
      </c>
      <c r="BD1706" s="287">
        <f>SUM(BD1704:BD1705)</f>
        <v>0</v>
      </c>
      <c r="BE1706" s="287">
        <f>SUM(BE1704:BE1705)</f>
        <v>0</v>
      </c>
    </row>
    <row r="1707" spans="1:80" x14ac:dyDescent="0.2">
      <c r="A1707" s="250" t="s">
        <v>97</v>
      </c>
      <c r="B1707" s="251" t="s">
        <v>2031</v>
      </c>
      <c r="C1707" s="252" t="s">
        <v>2032</v>
      </c>
      <c r="D1707" s="253"/>
      <c r="E1707" s="254"/>
      <c r="F1707" s="254"/>
      <c r="G1707" s="255"/>
      <c r="H1707" s="256"/>
      <c r="I1707" s="257"/>
      <c r="J1707" s="258"/>
      <c r="K1707" s="259"/>
      <c r="O1707" s="260">
        <v>1</v>
      </c>
    </row>
    <row r="1708" spans="1:80" x14ac:dyDescent="0.2">
      <c r="A1708" s="261">
        <v>445</v>
      </c>
      <c r="B1708" s="262" t="s">
        <v>1454</v>
      </c>
      <c r="C1708" s="263" t="s">
        <v>2034</v>
      </c>
      <c r="D1708" s="264" t="s">
        <v>116</v>
      </c>
      <c r="E1708" s="265">
        <v>1</v>
      </c>
      <c r="F1708" s="265">
        <v>1867539</v>
      </c>
      <c r="G1708" s="266">
        <f>E1708*F1708</f>
        <v>1867539</v>
      </c>
      <c r="H1708" s="267">
        <v>0</v>
      </c>
      <c r="I1708" s="268">
        <f>E1708*H1708</f>
        <v>0</v>
      </c>
      <c r="J1708" s="267"/>
      <c r="K1708" s="268">
        <f>E1708*J1708</f>
        <v>0</v>
      </c>
      <c r="O1708" s="260">
        <v>2</v>
      </c>
      <c r="AA1708" s="233">
        <v>11</v>
      </c>
      <c r="AB1708" s="233">
        <v>3</v>
      </c>
      <c r="AC1708" s="233">
        <v>19</v>
      </c>
      <c r="AZ1708" s="233">
        <v>4</v>
      </c>
      <c r="BA1708" s="233">
        <f>IF(AZ1708=1,G1708,0)</f>
        <v>0</v>
      </c>
      <c r="BB1708" s="233">
        <f>IF(AZ1708=2,G1708,0)</f>
        <v>0</v>
      </c>
      <c r="BC1708" s="233">
        <f>IF(AZ1708=3,G1708,0)</f>
        <v>0</v>
      </c>
      <c r="BD1708" s="233">
        <f>IF(AZ1708=4,G1708,0)</f>
        <v>1867539</v>
      </c>
      <c r="BE1708" s="233">
        <f>IF(AZ1708=5,G1708,0)</f>
        <v>0</v>
      </c>
      <c r="CA1708" s="260">
        <v>11</v>
      </c>
      <c r="CB1708" s="260">
        <v>3</v>
      </c>
    </row>
    <row r="1709" spans="1:80" x14ac:dyDescent="0.2">
      <c r="A1709" s="278"/>
      <c r="B1709" s="279" t="s">
        <v>100</v>
      </c>
      <c r="C1709" s="280" t="s">
        <v>2033</v>
      </c>
      <c r="D1709" s="281"/>
      <c r="E1709" s="282"/>
      <c r="F1709" s="283"/>
      <c r="G1709" s="284">
        <f>SUM(G1707:G1708)</f>
        <v>1867539</v>
      </c>
      <c r="H1709" s="285"/>
      <c r="I1709" s="286">
        <f>SUM(I1707:I1708)</f>
        <v>0</v>
      </c>
      <c r="J1709" s="285"/>
      <c r="K1709" s="286">
        <f>SUM(K1707:K1708)</f>
        <v>0</v>
      </c>
      <c r="O1709" s="260">
        <v>4</v>
      </c>
      <c r="BA1709" s="287">
        <f>SUM(BA1707:BA1708)</f>
        <v>0</v>
      </c>
      <c r="BB1709" s="287">
        <f>SUM(BB1707:BB1708)</f>
        <v>0</v>
      </c>
      <c r="BC1709" s="287">
        <f>SUM(BC1707:BC1708)</f>
        <v>0</v>
      </c>
      <c r="BD1709" s="287">
        <f>SUM(BD1707:BD1708)</f>
        <v>1867539</v>
      </c>
      <c r="BE1709" s="287">
        <f>SUM(BE1707:BE1708)</f>
        <v>0</v>
      </c>
    </row>
    <row r="1710" spans="1:80" x14ac:dyDescent="0.2">
      <c r="A1710" s="250" t="s">
        <v>97</v>
      </c>
      <c r="B1710" s="251" t="s">
        <v>2035</v>
      </c>
      <c r="C1710" s="252" t="s">
        <v>2036</v>
      </c>
      <c r="D1710" s="253"/>
      <c r="E1710" s="254"/>
      <c r="F1710" s="254"/>
      <c r="G1710" s="255"/>
      <c r="H1710" s="256"/>
      <c r="I1710" s="257"/>
      <c r="J1710" s="258"/>
      <c r="K1710" s="259"/>
      <c r="O1710" s="260">
        <v>1</v>
      </c>
    </row>
    <row r="1711" spans="1:80" x14ac:dyDescent="0.2">
      <c r="A1711" s="261">
        <v>446</v>
      </c>
      <c r="B1711" s="262" t="s">
        <v>2038</v>
      </c>
      <c r="C1711" s="263" t="s">
        <v>2039</v>
      </c>
      <c r="D1711" s="264" t="s">
        <v>265</v>
      </c>
      <c r="E1711" s="265">
        <v>283.87631760250002</v>
      </c>
      <c r="F1711" s="265">
        <v>150</v>
      </c>
      <c r="G1711" s="266">
        <f t="shared" ref="G1711:G1716" si="24">E1711*F1711</f>
        <v>42581.447640375001</v>
      </c>
      <c r="H1711" s="267">
        <v>0</v>
      </c>
      <c r="I1711" s="268">
        <f t="shared" ref="I1711:I1716" si="25">E1711*H1711</f>
        <v>0</v>
      </c>
      <c r="J1711" s="267"/>
      <c r="K1711" s="268">
        <f t="shared" ref="K1711:K1716" si="26">E1711*J1711</f>
        <v>0</v>
      </c>
      <c r="O1711" s="260">
        <v>2</v>
      </c>
      <c r="AA1711" s="233">
        <v>8</v>
      </c>
      <c r="AB1711" s="233">
        <v>0</v>
      </c>
      <c r="AC1711" s="233">
        <v>3</v>
      </c>
      <c r="AZ1711" s="233">
        <v>1</v>
      </c>
      <c r="BA1711" s="233">
        <f t="shared" ref="BA1711:BA1716" si="27">IF(AZ1711=1,G1711,0)</f>
        <v>42581.447640375001</v>
      </c>
      <c r="BB1711" s="233">
        <f t="shared" ref="BB1711:BB1716" si="28">IF(AZ1711=2,G1711,0)</f>
        <v>0</v>
      </c>
      <c r="BC1711" s="233">
        <f t="shared" ref="BC1711:BC1716" si="29">IF(AZ1711=3,G1711,0)</f>
        <v>0</v>
      </c>
      <c r="BD1711" s="233">
        <f t="shared" ref="BD1711:BD1716" si="30">IF(AZ1711=4,G1711,0)</f>
        <v>0</v>
      </c>
      <c r="BE1711" s="233">
        <f t="shared" ref="BE1711:BE1716" si="31">IF(AZ1711=5,G1711,0)</f>
        <v>0</v>
      </c>
      <c r="CA1711" s="260">
        <v>8</v>
      </c>
      <c r="CB1711" s="260">
        <v>0</v>
      </c>
    </row>
    <row r="1712" spans="1:80" x14ac:dyDescent="0.2">
      <c r="A1712" s="261">
        <v>447</v>
      </c>
      <c r="B1712" s="262" t="s">
        <v>2040</v>
      </c>
      <c r="C1712" s="263" t="s">
        <v>2041</v>
      </c>
      <c r="D1712" s="264" t="s">
        <v>265</v>
      </c>
      <c r="E1712" s="265">
        <v>567.75263520500005</v>
      </c>
      <c r="F1712" s="265">
        <v>194.5</v>
      </c>
      <c r="G1712" s="266">
        <f t="shared" si="24"/>
        <v>110427.88754737251</v>
      </c>
      <c r="H1712" s="267">
        <v>0</v>
      </c>
      <c r="I1712" s="268">
        <f t="shared" si="25"/>
        <v>0</v>
      </c>
      <c r="J1712" s="267"/>
      <c r="K1712" s="268">
        <f t="shared" si="26"/>
        <v>0</v>
      </c>
      <c r="O1712" s="260">
        <v>2</v>
      </c>
      <c r="AA1712" s="233">
        <v>8</v>
      </c>
      <c r="AB1712" s="233">
        <v>0</v>
      </c>
      <c r="AC1712" s="233">
        <v>3</v>
      </c>
      <c r="AZ1712" s="233">
        <v>1</v>
      </c>
      <c r="BA1712" s="233">
        <f t="shared" si="27"/>
        <v>110427.88754737251</v>
      </c>
      <c r="BB1712" s="233">
        <f t="shared" si="28"/>
        <v>0</v>
      </c>
      <c r="BC1712" s="233">
        <f t="shared" si="29"/>
        <v>0</v>
      </c>
      <c r="BD1712" s="233">
        <f t="shared" si="30"/>
        <v>0</v>
      </c>
      <c r="BE1712" s="233">
        <f t="shared" si="31"/>
        <v>0</v>
      </c>
      <c r="CA1712" s="260">
        <v>8</v>
      </c>
      <c r="CB1712" s="260">
        <v>0</v>
      </c>
    </row>
    <row r="1713" spans="1:80" x14ac:dyDescent="0.2">
      <c r="A1713" s="261">
        <v>448</v>
      </c>
      <c r="B1713" s="262" t="s">
        <v>2042</v>
      </c>
      <c r="C1713" s="263" t="s">
        <v>2043</v>
      </c>
      <c r="D1713" s="264" t="s">
        <v>265</v>
      </c>
      <c r="E1713" s="265">
        <v>10787.300068895</v>
      </c>
      <c r="F1713" s="265">
        <v>15.6</v>
      </c>
      <c r="G1713" s="266">
        <f t="shared" si="24"/>
        <v>168281.881074762</v>
      </c>
      <c r="H1713" s="267">
        <v>0</v>
      </c>
      <c r="I1713" s="268">
        <f t="shared" si="25"/>
        <v>0</v>
      </c>
      <c r="J1713" s="267"/>
      <c r="K1713" s="268">
        <f t="shared" si="26"/>
        <v>0</v>
      </c>
      <c r="O1713" s="260">
        <v>2</v>
      </c>
      <c r="AA1713" s="233">
        <v>8</v>
      </c>
      <c r="AB1713" s="233">
        <v>0</v>
      </c>
      <c r="AC1713" s="233">
        <v>3</v>
      </c>
      <c r="AZ1713" s="233">
        <v>1</v>
      </c>
      <c r="BA1713" s="233">
        <f t="shared" si="27"/>
        <v>168281.881074762</v>
      </c>
      <c r="BB1713" s="233">
        <f t="shared" si="28"/>
        <v>0</v>
      </c>
      <c r="BC1713" s="233">
        <f t="shared" si="29"/>
        <v>0</v>
      </c>
      <c r="BD1713" s="233">
        <f t="shared" si="30"/>
        <v>0</v>
      </c>
      <c r="BE1713" s="233">
        <f t="shared" si="31"/>
        <v>0</v>
      </c>
      <c r="CA1713" s="260">
        <v>8</v>
      </c>
      <c r="CB1713" s="260">
        <v>0</v>
      </c>
    </row>
    <row r="1714" spans="1:80" x14ac:dyDescent="0.2">
      <c r="A1714" s="261">
        <v>449</v>
      </c>
      <c r="B1714" s="262" t="s">
        <v>2044</v>
      </c>
      <c r="C1714" s="263" t="s">
        <v>2045</v>
      </c>
      <c r="D1714" s="264" t="s">
        <v>265</v>
      </c>
      <c r="E1714" s="265">
        <v>567.75263520500005</v>
      </c>
      <c r="F1714" s="265">
        <v>257</v>
      </c>
      <c r="G1714" s="266">
        <f t="shared" si="24"/>
        <v>145912.427247685</v>
      </c>
      <c r="H1714" s="267">
        <v>0</v>
      </c>
      <c r="I1714" s="268">
        <f t="shared" si="25"/>
        <v>0</v>
      </c>
      <c r="J1714" s="267"/>
      <c r="K1714" s="268">
        <f t="shared" si="26"/>
        <v>0</v>
      </c>
      <c r="O1714" s="260">
        <v>2</v>
      </c>
      <c r="AA1714" s="233">
        <v>8</v>
      </c>
      <c r="AB1714" s="233">
        <v>0</v>
      </c>
      <c r="AC1714" s="233">
        <v>3</v>
      </c>
      <c r="AZ1714" s="233">
        <v>1</v>
      </c>
      <c r="BA1714" s="233">
        <f t="shared" si="27"/>
        <v>145912.427247685</v>
      </c>
      <c r="BB1714" s="233">
        <f t="shared" si="28"/>
        <v>0</v>
      </c>
      <c r="BC1714" s="233">
        <f t="shared" si="29"/>
        <v>0</v>
      </c>
      <c r="BD1714" s="233">
        <f t="shared" si="30"/>
        <v>0</v>
      </c>
      <c r="BE1714" s="233">
        <f t="shared" si="31"/>
        <v>0</v>
      </c>
      <c r="CA1714" s="260">
        <v>8</v>
      </c>
      <c r="CB1714" s="260">
        <v>0</v>
      </c>
    </row>
    <row r="1715" spans="1:80" x14ac:dyDescent="0.2">
      <c r="A1715" s="261">
        <v>450</v>
      </c>
      <c r="B1715" s="262" t="s">
        <v>2046</v>
      </c>
      <c r="C1715" s="263" t="s">
        <v>2047</v>
      </c>
      <c r="D1715" s="264" t="s">
        <v>265</v>
      </c>
      <c r="E1715" s="265">
        <v>1703.257905615</v>
      </c>
      <c r="F1715" s="265">
        <v>20</v>
      </c>
      <c r="G1715" s="266">
        <f t="shared" si="24"/>
        <v>34065.1581123</v>
      </c>
      <c r="H1715" s="267">
        <v>0</v>
      </c>
      <c r="I1715" s="268">
        <f t="shared" si="25"/>
        <v>0</v>
      </c>
      <c r="J1715" s="267"/>
      <c r="K1715" s="268">
        <f t="shared" si="26"/>
        <v>0</v>
      </c>
      <c r="O1715" s="260">
        <v>2</v>
      </c>
      <c r="AA1715" s="233">
        <v>8</v>
      </c>
      <c r="AB1715" s="233">
        <v>0</v>
      </c>
      <c r="AC1715" s="233">
        <v>3</v>
      </c>
      <c r="AZ1715" s="233">
        <v>1</v>
      </c>
      <c r="BA1715" s="233">
        <f t="shared" si="27"/>
        <v>34065.1581123</v>
      </c>
      <c r="BB1715" s="233">
        <f t="shared" si="28"/>
        <v>0</v>
      </c>
      <c r="BC1715" s="233">
        <f t="shared" si="29"/>
        <v>0</v>
      </c>
      <c r="BD1715" s="233">
        <f t="shared" si="30"/>
        <v>0</v>
      </c>
      <c r="BE1715" s="233">
        <f t="shared" si="31"/>
        <v>0</v>
      </c>
      <c r="CA1715" s="260">
        <v>8</v>
      </c>
      <c r="CB1715" s="260">
        <v>0</v>
      </c>
    </row>
    <row r="1716" spans="1:80" ht="22.5" x14ac:dyDescent="0.2">
      <c r="A1716" s="261">
        <v>451</v>
      </c>
      <c r="B1716" s="262" t="s">
        <v>2048</v>
      </c>
      <c r="C1716" s="263" t="s">
        <v>2049</v>
      </c>
      <c r="D1716" s="264" t="s">
        <v>265</v>
      </c>
      <c r="E1716" s="265">
        <v>567.75263520500005</v>
      </c>
      <c r="F1716" s="265">
        <v>450</v>
      </c>
      <c r="G1716" s="266">
        <f t="shared" si="24"/>
        <v>255488.68584225001</v>
      </c>
      <c r="H1716" s="267">
        <v>0</v>
      </c>
      <c r="I1716" s="268">
        <f t="shared" si="25"/>
        <v>0</v>
      </c>
      <c r="J1716" s="267"/>
      <c r="K1716" s="268">
        <f t="shared" si="26"/>
        <v>0</v>
      </c>
      <c r="O1716" s="260">
        <v>2</v>
      </c>
      <c r="AA1716" s="233">
        <v>8</v>
      </c>
      <c r="AB1716" s="233">
        <v>1</v>
      </c>
      <c r="AC1716" s="233">
        <v>3</v>
      </c>
      <c r="AZ1716" s="233">
        <v>1</v>
      </c>
      <c r="BA1716" s="233">
        <f t="shared" si="27"/>
        <v>255488.68584225001</v>
      </c>
      <c r="BB1716" s="233">
        <f t="shared" si="28"/>
        <v>0</v>
      </c>
      <c r="BC1716" s="233">
        <f t="shared" si="29"/>
        <v>0</v>
      </c>
      <c r="BD1716" s="233">
        <f t="shared" si="30"/>
        <v>0</v>
      </c>
      <c r="BE1716" s="233">
        <f t="shared" si="31"/>
        <v>0</v>
      </c>
      <c r="CA1716" s="260">
        <v>8</v>
      </c>
      <c r="CB1716" s="260">
        <v>1</v>
      </c>
    </row>
    <row r="1717" spans="1:80" x14ac:dyDescent="0.2">
      <c r="A1717" s="278"/>
      <c r="B1717" s="279" t="s">
        <v>100</v>
      </c>
      <c r="C1717" s="280" t="s">
        <v>2037</v>
      </c>
      <c r="D1717" s="281"/>
      <c r="E1717" s="282"/>
      <c r="F1717" s="283"/>
      <c r="G1717" s="284">
        <f>SUM(G1710:G1716)</f>
        <v>756757.48746474448</v>
      </c>
      <c r="H1717" s="285"/>
      <c r="I1717" s="286">
        <f>SUM(I1710:I1716)</f>
        <v>0</v>
      </c>
      <c r="J1717" s="285"/>
      <c r="K1717" s="286">
        <f>SUM(K1710:K1716)</f>
        <v>0</v>
      </c>
      <c r="O1717" s="260">
        <v>4</v>
      </c>
      <c r="BA1717" s="287">
        <f>SUM(BA1710:BA1716)</f>
        <v>756757.48746474448</v>
      </c>
      <c r="BB1717" s="287">
        <f>SUM(BB1710:BB1716)</f>
        <v>0</v>
      </c>
      <c r="BC1717" s="287">
        <f>SUM(BC1710:BC1716)</f>
        <v>0</v>
      </c>
      <c r="BD1717" s="287">
        <f>SUM(BD1710:BD1716)</f>
        <v>0</v>
      </c>
      <c r="BE1717" s="287">
        <f>SUM(BE1710:BE1716)</f>
        <v>0</v>
      </c>
    </row>
    <row r="1718" spans="1:80" x14ac:dyDescent="0.2">
      <c r="E1718" s="233"/>
    </row>
    <row r="1719" spans="1:80" x14ac:dyDescent="0.2">
      <c r="E1719" s="233"/>
    </row>
    <row r="1720" spans="1:80" x14ac:dyDescent="0.2">
      <c r="E1720" s="233"/>
    </row>
    <row r="1721" spans="1:80" x14ac:dyDescent="0.2">
      <c r="E1721" s="233"/>
    </row>
    <row r="1722" spans="1:80" x14ac:dyDescent="0.2">
      <c r="E1722" s="233"/>
    </row>
    <row r="1723" spans="1:80" x14ac:dyDescent="0.2">
      <c r="E1723" s="233"/>
    </row>
    <row r="1724" spans="1:80" x14ac:dyDescent="0.2">
      <c r="E1724" s="233"/>
    </row>
    <row r="1725" spans="1:80" x14ac:dyDescent="0.2">
      <c r="E1725" s="233"/>
    </row>
    <row r="1726" spans="1:80" x14ac:dyDescent="0.2">
      <c r="E1726" s="233"/>
    </row>
    <row r="1727" spans="1:80" x14ac:dyDescent="0.2">
      <c r="E1727" s="233"/>
    </row>
    <row r="1728" spans="1:80" x14ac:dyDescent="0.2">
      <c r="E1728" s="233"/>
    </row>
    <row r="1729" spans="1:7" x14ac:dyDescent="0.2">
      <c r="E1729" s="233"/>
    </row>
    <row r="1730" spans="1:7" x14ac:dyDescent="0.2">
      <c r="E1730" s="233"/>
    </row>
    <row r="1731" spans="1:7" x14ac:dyDescent="0.2">
      <c r="E1731" s="233"/>
    </row>
    <row r="1732" spans="1:7" x14ac:dyDescent="0.2">
      <c r="E1732" s="233"/>
    </row>
    <row r="1733" spans="1:7" x14ac:dyDescent="0.2">
      <c r="E1733" s="233"/>
    </row>
    <row r="1734" spans="1:7" x14ac:dyDescent="0.2">
      <c r="E1734" s="233"/>
    </row>
    <row r="1735" spans="1:7" x14ac:dyDescent="0.2">
      <c r="E1735" s="233"/>
    </row>
    <row r="1736" spans="1:7" x14ac:dyDescent="0.2">
      <c r="E1736" s="233"/>
    </row>
    <row r="1737" spans="1:7" x14ac:dyDescent="0.2">
      <c r="E1737" s="233"/>
    </row>
    <row r="1738" spans="1:7" x14ac:dyDescent="0.2">
      <c r="E1738" s="233"/>
    </row>
    <row r="1739" spans="1:7" x14ac:dyDescent="0.2">
      <c r="E1739" s="233"/>
    </row>
    <row r="1740" spans="1:7" x14ac:dyDescent="0.2">
      <c r="E1740" s="233"/>
    </row>
    <row r="1741" spans="1:7" x14ac:dyDescent="0.2">
      <c r="A1741" s="277"/>
      <c r="B1741" s="277"/>
      <c r="C1741" s="277"/>
      <c r="D1741" s="277"/>
      <c r="E1741" s="277"/>
      <c r="F1741" s="277"/>
      <c r="G1741" s="277"/>
    </row>
    <row r="1742" spans="1:7" x14ac:dyDescent="0.2">
      <c r="A1742" s="277"/>
      <c r="B1742" s="277"/>
      <c r="C1742" s="277"/>
      <c r="D1742" s="277"/>
      <c r="E1742" s="277"/>
      <c r="F1742" s="277"/>
      <c r="G1742" s="277"/>
    </row>
    <row r="1743" spans="1:7" x14ac:dyDescent="0.2">
      <c r="A1743" s="277"/>
      <c r="B1743" s="277"/>
      <c r="C1743" s="277"/>
      <c r="D1743" s="277"/>
      <c r="E1743" s="277"/>
      <c r="F1743" s="277"/>
      <c r="G1743" s="277"/>
    </row>
    <row r="1744" spans="1:7" x14ac:dyDescent="0.2">
      <c r="A1744" s="277"/>
      <c r="B1744" s="277"/>
      <c r="C1744" s="277"/>
      <c r="D1744" s="277"/>
      <c r="E1744" s="277"/>
      <c r="F1744" s="277"/>
      <c r="G1744" s="277"/>
    </row>
    <row r="1745" spans="5:5" x14ac:dyDescent="0.2">
      <c r="E1745" s="233"/>
    </row>
    <row r="1746" spans="5:5" x14ac:dyDescent="0.2">
      <c r="E1746" s="233"/>
    </row>
    <row r="1747" spans="5:5" x14ac:dyDescent="0.2">
      <c r="E1747" s="233"/>
    </row>
    <row r="1748" spans="5:5" x14ac:dyDescent="0.2">
      <c r="E1748" s="233"/>
    </row>
    <row r="1749" spans="5:5" x14ac:dyDescent="0.2">
      <c r="E1749" s="233"/>
    </row>
    <row r="1750" spans="5:5" x14ac:dyDescent="0.2">
      <c r="E1750" s="233"/>
    </row>
    <row r="1751" spans="5:5" x14ac:dyDescent="0.2">
      <c r="E1751" s="233"/>
    </row>
    <row r="1752" spans="5:5" x14ac:dyDescent="0.2">
      <c r="E1752" s="233"/>
    </row>
    <row r="1753" spans="5:5" x14ac:dyDescent="0.2">
      <c r="E1753" s="233"/>
    </row>
    <row r="1754" spans="5:5" x14ac:dyDescent="0.2">
      <c r="E1754" s="233"/>
    </row>
    <row r="1755" spans="5:5" x14ac:dyDescent="0.2">
      <c r="E1755" s="233"/>
    </row>
    <row r="1756" spans="5:5" x14ac:dyDescent="0.2">
      <c r="E1756" s="233"/>
    </row>
    <row r="1757" spans="5:5" x14ac:dyDescent="0.2">
      <c r="E1757" s="233"/>
    </row>
    <row r="1758" spans="5:5" x14ac:dyDescent="0.2">
      <c r="E1758" s="233"/>
    </row>
    <row r="1759" spans="5:5" x14ac:dyDescent="0.2">
      <c r="E1759" s="233"/>
    </row>
    <row r="1760" spans="5:5" x14ac:dyDescent="0.2">
      <c r="E1760" s="233"/>
    </row>
    <row r="1761" spans="1:5" x14ac:dyDescent="0.2">
      <c r="E1761" s="233"/>
    </row>
    <row r="1762" spans="1:5" x14ac:dyDescent="0.2">
      <c r="E1762" s="233"/>
    </row>
    <row r="1763" spans="1:5" x14ac:dyDescent="0.2">
      <c r="E1763" s="233"/>
    </row>
    <row r="1764" spans="1:5" x14ac:dyDescent="0.2">
      <c r="E1764" s="233"/>
    </row>
    <row r="1765" spans="1:5" x14ac:dyDescent="0.2">
      <c r="E1765" s="233"/>
    </row>
    <row r="1766" spans="1:5" x14ac:dyDescent="0.2">
      <c r="E1766" s="233"/>
    </row>
    <row r="1767" spans="1:5" x14ac:dyDescent="0.2">
      <c r="E1767" s="233"/>
    </row>
    <row r="1768" spans="1:5" x14ac:dyDescent="0.2">
      <c r="E1768" s="233"/>
    </row>
    <row r="1769" spans="1:5" x14ac:dyDescent="0.2">
      <c r="E1769" s="233"/>
    </row>
    <row r="1770" spans="1:5" x14ac:dyDescent="0.2">
      <c r="E1770" s="233"/>
    </row>
    <row r="1771" spans="1:5" x14ac:dyDescent="0.2">
      <c r="E1771" s="233"/>
    </row>
    <row r="1772" spans="1:5" x14ac:dyDescent="0.2">
      <c r="E1772" s="233"/>
    </row>
    <row r="1773" spans="1:5" x14ac:dyDescent="0.2">
      <c r="E1773" s="233"/>
    </row>
    <row r="1774" spans="1:5" x14ac:dyDescent="0.2">
      <c r="E1774" s="233"/>
    </row>
    <row r="1775" spans="1:5" x14ac:dyDescent="0.2">
      <c r="E1775" s="233"/>
    </row>
    <row r="1776" spans="1:5" x14ac:dyDescent="0.2">
      <c r="A1776" s="288"/>
      <c r="B1776" s="288"/>
    </row>
    <row r="1777" spans="1:7" x14ac:dyDescent="0.2">
      <c r="A1777" s="277"/>
      <c r="B1777" s="277"/>
      <c r="C1777" s="289"/>
      <c r="D1777" s="289"/>
      <c r="E1777" s="290"/>
      <c r="F1777" s="289"/>
      <c r="G1777" s="291"/>
    </row>
    <row r="1778" spans="1:7" x14ac:dyDescent="0.2">
      <c r="A1778" s="292"/>
      <c r="B1778" s="292"/>
      <c r="C1778" s="277"/>
      <c r="D1778" s="277"/>
      <c r="E1778" s="293"/>
      <c r="F1778" s="277"/>
      <c r="G1778" s="277"/>
    </row>
    <row r="1779" spans="1:7" x14ac:dyDescent="0.2">
      <c r="A1779" s="277"/>
      <c r="B1779" s="277"/>
      <c r="C1779" s="277"/>
      <c r="D1779" s="277"/>
      <c r="E1779" s="293"/>
      <c r="F1779" s="277"/>
      <c r="G1779" s="277"/>
    </row>
    <row r="1780" spans="1:7" x14ac:dyDescent="0.2">
      <c r="A1780" s="277"/>
      <c r="B1780" s="277"/>
      <c r="C1780" s="277"/>
      <c r="D1780" s="277"/>
      <c r="E1780" s="293"/>
      <c r="F1780" s="277"/>
      <c r="G1780" s="277"/>
    </row>
    <row r="1781" spans="1:7" x14ac:dyDescent="0.2">
      <c r="A1781" s="277"/>
      <c r="B1781" s="277"/>
      <c r="C1781" s="277"/>
      <c r="D1781" s="277"/>
      <c r="E1781" s="293"/>
      <c r="F1781" s="277"/>
      <c r="G1781" s="277"/>
    </row>
    <row r="1782" spans="1:7" x14ac:dyDescent="0.2">
      <c r="A1782" s="277"/>
      <c r="B1782" s="277"/>
      <c r="C1782" s="277"/>
      <c r="D1782" s="277"/>
      <c r="E1782" s="293"/>
      <c r="F1782" s="277"/>
      <c r="G1782" s="277"/>
    </row>
    <row r="1783" spans="1:7" x14ac:dyDescent="0.2">
      <c r="A1783" s="277"/>
      <c r="B1783" s="277"/>
      <c r="C1783" s="277"/>
      <c r="D1783" s="277"/>
      <c r="E1783" s="293"/>
      <c r="F1783" s="277"/>
      <c r="G1783" s="277"/>
    </row>
    <row r="1784" spans="1:7" x14ac:dyDescent="0.2">
      <c r="A1784" s="277"/>
      <c r="B1784" s="277"/>
      <c r="C1784" s="277"/>
      <c r="D1784" s="277"/>
      <c r="E1784" s="293"/>
      <c r="F1784" s="277"/>
      <c r="G1784" s="277"/>
    </row>
    <row r="1785" spans="1:7" x14ac:dyDescent="0.2">
      <c r="A1785" s="277"/>
      <c r="B1785" s="277"/>
      <c r="C1785" s="277"/>
      <c r="D1785" s="277"/>
      <c r="E1785" s="293"/>
      <c r="F1785" s="277"/>
      <c r="G1785" s="277"/>
    </row>
    <row r="1786" spans="1:7" x14ac:dyDescent="0.2">
      <c r="A1786" s="277"/>
      <c r="B1786" s="277"/>
      <c r="C1786" s="277"/>
      <c r="D1786" s="277"/>
      <c r="E1786" s="293"/>
      <c r="F1786" s="277"/>
      <c r="G1786" s="277"/>
    </row>
    <row r="1787" spans="1:7" x14ac:dyDescent="0.2">
      <c r="A1787" s="277"/>
      <c r="B1787" s="277"/>
      <c r="C1787" s="277"/>
      <c r="D1787" s="277"/>
      <c r="E1787" s="293"/>
      <c r="F1787" s="277"/>
      <c r="G1787" s="277"/>
    </row>
    <row r="1788" spans="1:7" x14ac:dyDescent="0.2">
      <c r="A1788" s="277"/>
      <c r="B1788" s="277"/>
      <c r="C1788" s="277"/>
      <c r="D1788" s="277"/>
      <c r="E1788" s="293"/>
      <c r="F1788" s="277"/>
      <c r="G1788" s="277"/>
    </row>
    <row r="1789" spans="1:7" x14ac:dyDescent="0.2">
      <c r="A1789" s="277"/>
      <c r="B1789" s="277"/>
      <c r="C1789" s="277"/>
      <c r="D1789" s="277"/>
      <c r="E1789" s="293"/>
      <c r="F1789" s="277"/>
      <c r="G1789" s="277"/>
    </row>
    <row r="1790" spans="1:7" x14ac:dyDescent="0.2">
      <c r="A1790" s="277"/>
      <c r="B1790" s="277"/>
      <c r="C1790" s="277"/>
      <c r="D1790" s="277"/>
      <c r="E1790" s="293"/>
      <c r="F1790" s="277"/>
      <c r="G1790" s="277"/>
    </row>
  </sheetData>
  <mergeCells count="1182">
    <mergeCell ref="C1697:D1697"/>
    <mergeCell ref="C1698:D1698"/>
    <mergeCell ref="C1701:D1701"/>
    <mergeCell ref="C1702:D1702"/>
    <mergeCell ref="C1691:D1691"/>
    <mergeCell ref="C1692:D1692"/>
    <mergeCell ref="C1693:D1693"/>
    <mergeCell ref="C1694:D1694"/>
    <mergeCell ref="C1695:D1695"/>
    <mergeCell ref="C1696:D1696"/>
    <mergeCell ref="C1685:D1685"/>
    <mergeCell ref="C1686:D1686"/>
    <mergeCell ref="C1687:D1687"/>
    <mergeCell ref="C1688:D1688"/>
    <mergeCell ref="C1689:D1689"/>
    <mergeCell ref="C1690:D1690"/>
    <mergeCell ref="C1679:D1679"/>
    <mergeCell ref="C1680:D1680"/>
    <mergeCell ref="C1681:D1681"/>
    <mergeCell ref="C1682:D1682"/>
    <mergeCell ref="C1683:D1683"/>
    <mergeCell ref="C1684:D1684"/>
    <mergeCell ref="C1673:D1673"/>
    <mergeCell ref="C1674:D1674"/>
    <mergeCell ref="C1675:D1675"/>
    <mergeCell ref="C1676:D1676"/>
    <mergeCell ref="C1677:D1677"/>
    <mergeCell ref="C1678:D1678"/>
    <mergeCell ref="C1667:D1667"/>
    <mergeCell ref="C1668:D1668"/>
    <mergeCell ref="C1669:D1669"/>
    <mergeCell ref="C1670:D1670"/>
    <mergeCell ref="C1671:D1671"/>
    <mergeCell ref="C1672:D1672"/>
    <mergeCell ref="C1659:D1659"/>
    <mergeCell ref="C1660:D1660"/>
    <mergeCell ref="C1661:D1661"/>
    <mergeCell ref="C1662:D1662"/>
    <mergeCell ref="C1663:D1663"/>
    <mergeCell ref="C1664:D1664"/>
    <mergeCell ref="C1665:D1665"/>
    <mergeCell ref="C1666:D1666"/>
    <mergeCell ref="C1641:D1641"/>
    <mergeCell ref="C1642:D1642"/>
    <mergeCell ref="C1644:D1644"/>
    <mergeCell ref="C1645:D1645"/>
    <mergeCell ref="C1646:D1646"/>
    <mergeCell ref="C1647:D1647"/>
    <mergeCell ref="C1649:D1649"/>
    <mergeCell ref="C1650:D1650"/>
    <mergeCell ref="C1651:D1651"/>
    <mergeCell ref="C1631:D1631"/>
    <mergeCell ref="C1632:D1632"/>
    <mergeCell ref="C1633:D1633"/>
    <mergeCell ref="C1635:D1635"/>
    <mergeCell ref="C1636:D1636"/>
    <mergeCell ref="C1652:D1652"/>
    <mergeCell ref="C1654:D1654"/>
    <mergeCell ref="C1655:D1655"/>
    <mergeCell ref="C1625:D1625"/>
    <mergeCell ref="C1626:D1626"/>
    <mergeCell ref="C1627:D1627"/>
    <mergeCell ref="C1628:D1628"/>
    <mergeCell ref="C1629:D1629"/>
    <mergeCell ref="C1630:D1630"/>
    <mergeCell ref="C1616:D1616"/>
    <mergeCell ref="C1617:D1617"/>
    <mergeCell ref="C1618:D1618"/>
    <mergeCell ref="C1620:D1620"/>
    <mergeCell ref="C1621:D1621"/>
    <mergeCell ref="C1624:D1624"/>
    <mergeCell ref="C1610:D1610"/>
    <mergeCell ref="C1611:D1611"/>
    <mergeCell ref="C1612:D1612"/>
    <mergeCell ref="C1613:D1613"/>
    <mergeCell ref="C1614:D1614"/>
    <mergeCell ref="C1615:D1615"/>
    <mergeCell ref="C1596:D1596"/>
    <mergeCell ref="C1597:D1597"/>
    <mergeCell ref="C1602:D1602"/>
    <mergeCell ref="C1603:D1603"/>
    <mergeCell ref="C1605:D1605"/>
    <mergeCell ref="C1606:D1606"/>
    <mergeCell ref="C1608:D1608"/>
    <mergeCell ref="C1609:D1609"/>
    <mergeCell ref="C1582:D1582"/>
    <mergeCell ref="C1584:D1584"/>
    <mergeCell ref="C1589:D1589"/>
    <mergeCell ref="C1590:D1590"/>
    <mergeCell ref="C1591:D1591"/>
    <mergeCell ref="C1592:D1592"/>
    <mergeCell ref="C1594:D1594"/>
    <mergeCell ref="C1595:D1595"/>
    <mergeCell ref="C1574:D1574"/>
    <mergeCell ref="C1576:D1576"/>
    <mergeCell ref="C1577:D1577"/>
    <mergeCell ref="C1579:D1579"/>
    <mergeCell ref="C1580:D1580"/>
    <mergeCell ref="C1581:D1581"/>
    <mergeCell ref="C1561:D1561"/>
    <mergeCell ref="C1563:D1563"/>
    <mergeCell ref="C1564:D1564"/>
    <mergeCell ref="C1569:D1569"/>
    <mergeCell ref="C1570:D1570"/>
    <mergeCell ref="C1571:D1571"/>
    <mergeCell ref="C1572:D1572"/>
    <mergeCell ref="C1573:D1573"/>
    <mergeCell ref="C1554:D1554"/>
    <mergeCell ref="C1555:D1555"/>
    <mergeCell ref="C1556:D1556"/>
    <mergeCell ref="C1557:D1557"/>
    <mergeCell ref="C1558:D1558"/>
    <mergeCell ref="C1560:D1560"/>
    <mergeCell ref="C1545:D1545"/>
    <mergeCell ref="C1547:D1547"/>
    <mergeCell ref="C1549:D1549"/>
    <mergeCell ref="C1550:D1550"/>
    <mergeCell ref="C1552:D1552"/>
    <mergeCell ref="C1553:D1553"/>
    <mergeCell ref="C1538:D1538"/>
    <mergeCell ref="C1539:D1539"/>
    <mergeCell ref="C1540:D1540"/>
    <mergeCell ref="C1541:D1541"/>
    <mergeCell ref="C1542:D1542"/>
    <mergeCell ref="C1544:D1544"/>
    <mergeCell ref="C1530:D1530"/>
    <mergeCell ref="C1532:D1532"/>
    <mergeCell ref="C1533:D1533"/>
    <mergeCell ref="C1534:D1534"/>
    <mergeCell ref="C1536:D1536"/>
    <mergeCell ref="C1537:D1537"/>
    <mergeCell ref="C1524:D1524"/>
    <mergeCell ref="C1525:D1525"/>
    <mergeCell ref="C1526:D1526"/>
    <mergeCell ref="C1527:D1527"/>
    <mergeCell ref="C1528:D1528"/>
    <mergeCell ref="C1529:D1529"/>
    <mergeCell ref="C1520:D1520"/>
    <mergeCell ref="C1522:D1522"/>
    <mergeCell ref="C1523:D1523"/>
    <mergeCell ref="C1483:D1483"/>
    <mergeCell ref="C1485:D1485"/>
    <mergeCell ref="C1486:D1486"/>
    <mergeCell ref="C1488:D1488"/>
    <mergeCell ref="C1505:D1505"/>
    <mergeCell ref="C1507:D1507"/>
    <mergeCell ref="C1474:D1474"/>
    <mergeCell ref="C1476:D1476"/>
    <mergeCell ref="C1477:D1477"/>
    <mergeCell ref="C1479:D1479"/>
    <mergeCell ref="C1480:D1480"/>
    <mergeCell ref="C1482:D1482"/>
    <mergeCell ref="C1473:D1473"/>
    <mergeCell ref="C1456:D1456"/>
    <mergeCell ref="C1457:D1457"/>
    <mergeCell ref="C1459:D1459"/>
    <mergeCell ref="C1460:D1460"/>
    <mergeCell ref="C1462:D1462"/>
    <mergeCell ref="C1419:D1419"/>
    <mergeCell ref="C1420:D1420"/>
    <mergeCell ref="C1422:D1422"/>
    <mergeCell ref="C1423:D1423"/>
    <mergeCell ref="C1425:D1425"/>
    <mergeCell ref="C1426:D1426"/>
    <mergeCell ref="C1448:D1448"/>
    <mergeCell ref="C1450:D1450"/>
    <mergeCell ref="C1451:D1451"/>
    <mergeCell ref="C1469:D1469"/>
    <mergeCell ref="C1470:D1470"/>
    <mergeCell ref="C1471:D1471"/>
    <mergeCell ref="C1509:D1509"/>
    <mergeCell ref="C1511:D1511"/>
    <mergeCell ref="C1516:D1516"/>
    <mergeCell ref="C1517:D1517"/>
    <mergeCell ref="C1519:D1519"/>
    <mergeCell ref="C1463:D1463"/>
    <mergeCell ref="C1465:D1465"/>
    <mergeCell ref="C1466:D1466"/>
    <mergeCell ref="C1467:D1467"/>
    <mergeCell ref="C1445:D1445"/>
    <mergeCell ref="C1447:D1447"/>
    <mergeCell ref="C1403:D1403"/>
    <mergeCell ref="C1404:D1404"/>
    <mergeCell ref="C1406:D1406"/>
    <mergeCell ref="C1407:D1407"/>
    <mergeCell ref="C1409:D1409"/>
    <mergeCell ref="C1410:D1410"/>
    <mergeCell ref="C1394:D1394"/>
    <mergeCell ref="C1395:D1395"/>
    <mergeCell ref="C1397:D1397"/>
    <mergeCell ref="C1398:D1398"/>
    <mergeCell ref="C1400:D1400"/>
    <mergeCell ref="C1401:D1401"/>
    <mergeCell ref="C1437:D1437"/>
    <mergeCell ref="C1439:D1439"/>
    <mergeCell ref="C1440:D1440"/>
    <mergeCell ref="C1441:D1441"/>
    <mergeCell ref="C1442:D1442"/>
    <mergeCell ref="C1444:D1444"/>
    <mergeCell ref="C1429:D1429"/>
    <mergeCell ref="C1430:D1430"/>
    <mergeCell ref="C1431:D1431"/>
    <mergeCell ref="C1432:D1432"/>
    <mergeCell ref="C1434:D1434"/>
    <mergeCell ref="C1436:D1436"/>
    <mergeCell ref="C1412:D1412"/>
    <mergeCell ref="C1413:D1413"/>
    <mergeCell ref="C1342:D1342"/>
    <mergeCell ref="C1360:D1360"/>
    <mergeCell ref="C1361:D1361"/>
    <mergeCell ref="C1363:D1363"/>
    <mergeCell ref="C1385:D1385"/>
    <mergeCell ref="C1386:D1386"/>
    <mergeCell ref="C1388:D1388"/>
    <mergeCell ref="C1389:D1389"/>
    <mergeCell ref="C1391:D1391"/>
    <mergeCell ref="C1392:D1392"/>
    <mergeCell ref="C1376:D1376"/>
    <mergeCell ref="C1377:D1377"/>
    <mergeCell ref="C1379:D1379"/>
    <mergeCell ref="C1380:D1380"/>
    <mergeCell ref="C1382:D1382"/>
    <mergeCell ref="C1383:D1383"/>
    <mergeCell ref="C1367:D1367"/>
    <mergeCell ref="C1368:D1368"/>
    <mergeCell ref="C1370:D1370"/>
    <mergeCell ref="C1371:D1371"/>
    <mergeCell ref="C1373:D1373"/>
    <mergeCell ref="C1374:D1374"/>
    <mergeCell ref="C1364:D1364"/>
    <mergeCell ref="C1330:D1330"/>
    <mergeCell ref="C1331:D1331"/>
    <mergeCell ref="C1333:D1333"/>
    <mergeCell ref="C1334:D1334"/>
    <mergeCell ref="C1335:D1335"/>
    <mergeCell ref="C1336:D1336"/>
    <mergeCell ref="C1321:D1321"/>
    <mergeCell ref="C1322:D1322"/>
    <mergeCell ref="C1324:D1324"/>
    <mergeCell ref="C1325:D1325"/>
    <mergeCell ref="C1327:D1327"/>
    <mergeCell ref="C1328:D1328"/>
    <mergeCell ref="C1313:D1313"/>
    <mergeCell ref="C1314:D1314"/>
    <mergeCell ref="C1315:D1315"/>
    <mergeCell ref="C1317:D1317"/>
    <mergeCell ref="C1318:D1318"/>
    <mergeCell ref="C1320:D1320"/>
    <mergeCell ref="C1347:D1347"/>
    <mergeCell ref="C1348:D1348"/>
    <mergeCell ref="C1349:D1349"/>
    <mergeCell ref="C1351:D1351"/>
    <mergeCell ref="C1352:D1352"/>
    <mergeCell ref="C1354:D1354"/>
    <mergeCell ref="C1355:D1355"/>
    <mergeCell ref="C1357:D1357"/>
    <mergeCell ref="C1358:D1358"/>
    <mergeCell ref="C1337:D1337"/>
    <mergeCell ref="C1339:D1339"/>
    <mergeCell ref="C1340:D1340"/>
    <mergeCell ref="C1341:D1341"/>
    <mergeCell ref="C1304:D1304"/>
    <mergeCell ref="C1305:D1305"/>
    <mergeCell ref="C1307:D1307"/>
    <mergeCell ref="C1308:D1308"/>
    <mergeCell ref="C1310:D1310"/>
    <mergeCell ref="C1311:D1311"/>
    <mergeCell ref="C1294:D1294"/>
    <mergeCell ref="C1295:D1295"/>
    <mergeCell ref="C1296:D1296"/>
    <mergeCell ref="C1298:D1298"/>
    <mergeCell ref="C1299:D1299"/>
    <mergeCell ref="C1302:D1302"/>
    <mergeCell ref="C1285:D1285"/>
    <mergeCell ref="C1287:D1287"/>
    <mergeCell ref="C1289:D1289"/>
    <mergeCell ref="C1290:D1290"/>
    <mergeCell ref="C1291:D1291"/>
    <mergeCell ref="C1293:D1293"/>
    <mergeCell ref="C1276:D1276"/>
    <mergeCell ref="C1278:D1278"/>
    <mergeCell ref="C1279:D1279"/>
    <mergeCell ref="C1281:D1281"/>
    <mergeCell ref="C1282:D1282"/>
    <mergeCell ref="C1284:D1284"/>
    <mergeCell ref="C1269:D1269"/>
    <mergeCell ref="C1270:D1270"/>
    <mergeCell ref="C1271:D1271"/>
    <mergeCell ref="C1272:D1272"/>
    <mergeCell ref="C1273:D1273"/>
    <mergeCell ref="C1275:D1275"/>
    <mergeCell ref="C1263:D1263"/>
    <mergeCell ref="C1264:D1264"/>
    <mergeCell ref="C1265:D1265"/>
    <mergeCell ref="C1266:D1266"/>
    <mergeCell ref="C1267:D1267"/>
    <mergeCell ref="C1268:D1268"/>
    <mergeCell ref="C1243:D1243"/>
    <mergeCell ref="C1244:D1244"/>
    <mergeCell ref="C1246:D1246"/>
    <mergeCell ref="C1247:D1247"/>
    <mergeCell ref="C1250:D1250"/>
    <mergeCell ref="C1251:D1251"/>
    <mergeCell ref="C1253:D1253"/>
    <mergeCell ref="C1254:D1254"/>
    <mergeCell ref="C1256:D1256"/>
    <mergeCell ref="C1257:D1257"/>
    <mergeCell ref="C1259:D1259"/>
    <mergeCell ref="C1260:D1260"/>
    <mergeCell ref="C1262:D1262"/>
    <mergeCell ref="C1215:D1215"/>
    <mergeCell ref="C1216:D1216"/>
    <mergeCell ref="C1218:D1218"/>
    <mergeCell ref="C1206:D1206"/>
    <mergeCell ref="C1207:D1207"/>
    <mergeCell ref="C1208:D1208"/>
    <mergeCell ref="C1210:D1210"/>
    <mergeCell ref="C1211:D1211"/>
    <mergeCell ref="C1213:D1213"/>
    <mergeCell ref="C1199:D1199"/>
    <mergeCell ref="C1200:D1200"/>
    <mergeCell ref="C1201:D1201"/>
    <mergeCell ref="C1202:D1202"/>
    <mergeCell ref="C1203:D1203"/>
    <mergeCell ref="C1205:D1205"/>
    <mergeCell ref="C1193:D1193"/>
    <mergeCell ref="C1194:D1194"/>
    <mergeCell ref="C1195:D1195"/>
    <mergeCell ref="C1196:D1196"/>
    <mergeCell ref="C1197:D1197"/>
    <mergeCell ref="C1198:D1198"/>
    <mergeCell ref="C1186:D1186"/>
    <mergeCell ref="C1187:D1187"/>
    <mergeCell ref="C1188:D1188"/>
    <mergeCell ref="C1189:D1189"/>
    <mergeCell ref="C1190:D1190"/>
    <mergeCell ref="C1192:D1192"/>
    <mergeCell ref="C1179:D1179"/>
    <mergeCell ref="C1180:D1180"/>
    <mergeCell ref="C1182:D1182"/>
    <mergeCell ref="C1183:D1183"/>
    <mergeCell ref="C1184:D1184"/>
    <mergeCell ref="C1185:D1185"/>
    <mergeCell ref="C1173:D1173"/>
    <mergeCell ref="C1174:D1174"/>
    <mergeCell ref="C1175:D1175"/>
    <mergeCell ref="C1176:D1176"/>
    <mergeCell ref="C1177:D1177"/>
    <mergeCell ref="C1178:D1178"/>
    <mergeCell ref="C1166:D1166"/>
    <mergeCell ref="C1167:D1167"/>
    <mergeCell ref="C1168:D1168"/>
    <mergeCell ref="C1169:D1169"/>
    <mergeCell ref="C1170:D1170"/>
    <mergeCell ref="C1172:D1172"/>
    <mergeCell ref="C1160:D1160"/>
    <mergeCell ref="C1161:D1161"/>
    <mergeCell ref="C1162:D1162"/>
    <mergeCell ref="C1163:D1163"/>
    <mergeCell ref="C1164:D1164"/>
    <mergeCell ref="C1165:D1165"/>
    <mergeCell ref="C1154:D1154"/>
    <mergeCell ref="C1155:D1155"/>
    <mergeCell ref="C1156:D1156"/>
    <mergeCell ref="C1157:D1157"/>
    <mergeCell ref="C1158:D1158"/>
    <mergeCell ref="C1159:D1159"/>
    <mergeCell ref="C1115:D1115"/>
    <mergeCell ref="C1131:D1131"/>
    <mergeCell ref="C1132:D1132"/>
    <mergeCell ref="C1133:D1133"/>
    <mergeCell ref="C1147:D1147"/>
    <mergeCell ref="C1148:D1148"/>
    <mergeCell ref="C1149:D1149"/>
    <mergeCell ref="C1151:D1151"/>
    <mergeCell ref="C1152:D1152"/>
    <mergeCell ref="C1153:D1153"/>
    <mergeCell ref="C1141:D1141"/>
    <mergeCell ref="C1142:D1142"/>
    <mergeCell ref="C1143:D1143"/>
    <mergeCell ref="C1144:D1144"/>
    <mergeCell ref="C1145:D1145"/>
    <mergeCell ref="C1146:D1146"/>
    <mergeCell ref="C1135:D1135"/>
    <mergeCell ref="C1136:D1136"/>
    <mergeCell ref="C1137:D1137"/>
    <mergeCell ref="C1138:D1138"/>
    <mergeCell ref="C1139:D1139"/>
    <mergeCell ref="C1140:D1140"/>
    <mergeCell ref="C1134:D1134"/>
    <mergeCell ref="C1104:D1104"/>
    <mergeCell ref="C1105:D1105"/>
    <mergeCell ref="C1106:D1106"/>
    <mergeCell ref="C1107:D1107"/>
    <mergeCell ref="C1108:D1108"/>
    <mergeCell ref="C1110:D1110"/>
    <mergeCell ref="C1097:D1097"/>
    <mergeCell ref="C1098:D1098"/>
    <mergeCell ref="C1099:D1099"/>
    <mergeCell ref="C1101:D1101"/>
    <mergeCell ref="C1102:D1102"/>
    <mergeCell ref="C1103:D1103"/>
    <mergeCell ref="C1090:D1090"/>
    <mergeCell ref="C1091:D1091"/>
    <mergeCell ref="C1092:D1092"/>
    <mergeCell ref="C1093:D1093"/>
    <mergeCell ref="C1095:D1095"/>
    <mergeCell ref="C1096:D1096"/>
    <mergeCell ref="C1120:D1120"/>
    <mergeCell ref="C1121:D1121"/>
    <mergeCell ref="C1122:D1122"/>
    <mergeCell ref="C1123:D1123"/>
    <mergeCell ref="C1124:D1124"/>
    <mergeCell ref="C1125:D1125"/>
    <mergeCell ref="C1127:D1127"/>
    <mergeCell ref="C1128:D1128"/>
    <mergeCell ref="C1130:D1130"/>
    <mergeCell ref="C1111:D1111"/>
    <mergeCell ref="C1112:D1112"/>
    <mergeCell ref="C1113:D1113"/>
    <mergeCell ref="C1114:D1114"/>
    <mergeCell ref="C1083:D1083"/>
    <mergeCell ref="C1084:D1084"/>
    <mergeCell ref="C1085:D1085"/>
    <mergeCell ref="C1086:D1086"/>
    <mergeCell ref="C1087:D1087"/>
    <mergeCell ref="C1089:D1089"/>
    <mergeCell ref="C1075:D1075"/>
    <mergeCell ref="C1077:D1077"/>
    <mergeCell ref="C1078:D1078"/>
    <mergeCell ref="C1079:D1079"/>
    <mergeCell ref="C1080:D1080"/>
    <mergeCell ref="C1081:D1081"/>
    <mergeCell ref="C1069:D1069"/>
    <mergeCell ref="C1070:D1070"/>
    <mergeCell ref="C1071:D1071"/>
    <mergeCell ref="C1072:D1072"/>
    <mergeCell ref="C1073:D1073"/>
    <mergeCell ref="C1074:D1074"/>
    <mergeCell ref="C1052:D1052"/>
    <mergeCell ref="C1055:D1055"/>
    <mergeCell ref="C1058:D1058"/>
    <mergeCell ref="C1059:D1059"/>
    <mergeCell ref="C1061:D1061"/>
    <mergeCell ref="C1062:D1062"/>
    <mergeCell ref="C1045:D1045"/>
    <mergeCell ref="C1046:D1046"/>
    <mergeCell ref="C1047:D1047"/>
    <mergeCell ref="C1048:D1048"/>
    <mergeCell ref="C1049:D1049"/>
    <mergeCell ref="C1051:D1051"/>
    <mergeCell ref="C1038:D1038"/>
    <mergeCell ref="C1039:D1039"/>
    <mergeCell ref="C1040:D1040"/>
    <mergeCell ref="C1041:D1041"/>
    <mergeCell ref="C1042:D1042"/>
    <mergeCell ref="C1044:D1044"/>
    <mergeCell ref="C1030:D1030"/>
    <mergeCell ref="C1031:D1031"/>
    <mergeCell ref="C1033:D1033"/>
    <mergeCell ref="C1034:D1034"/>
    <mergeCell ref="C1036:D1036"/>
    <mergeCell ref="C1037:D1037"/>
    <mergeCell ref="C1020:D1020"/>
    <mergeCell ref="C1021:D1021"/>
    <mergeCell ref="C1024:D1024"/>
    <mergeCell ref="C1025:D1025"/>
    <mergeCell ref="C1027:D1027"/>
    <mergeCell ref="C1028:D1028"/>
    <mergeCell ref="C1011:D1011"/>
    <mergeCell ref="C1012:D1012"/>
    <mergeCell ref="C1014:D1014"/>
    <mergeCell ref="C1015:D1015"/>
    <mergeCell ref="C1017:D1017"/>
    <mergeCell ref="C1018:D1018"/>
    <mergeCell ref="C1002:D1002"/>
    <mergeCell ref="C1003:D1003"/>
    <mergeCell ref="C1006:D1006"/>
    <mergeCell ref="C1007:D1007"/>
    <mergeCell ref="C1009:D1009"/>
    <mergeCell ref="C1010:D1010"/>
    <mergeCell ref="C993:D993"/>
    <mergeCell ref="C995:D995"/>
    <mergeCell ref="C996:D996"/>
    <mergeCell ref="C998:D998"/>
    <mergeCell ref="C999:D999"/>
    <mergeCell ref="C1000:D1000"/>
    <mergeCell ref="C984:D984"/>
    <mergeCell ref="C986:D986"/>
    <mergeCell ref="C987:D987"/>
    <mergeCell ref="C989:D989"/>
    <mergeCell ref="C990:D990"/>
    <mergeCell ref="C992:D992"/>
    <mergeCell ref="C975:D975"/>
    <mergeCell ref="C976:D976"/>
    <mergeCell ref="C977:D977"/>
    <mergeCell ref="C980:D980"/>
    <mergeCell ref="C981:D981"/>
    <mergeCell ref="C983:D983"/>
    <mergeCell ref="C966:D966"/>
    <mergeCell ref="C968:D968"/>
    <mergeCell ref="C969:D969"/>
    <mergeCell ref="C971:D971"/>
    <mergeCell ref="C972:D972"/>
    <mergeCell ref="C974:D974"/>
    <mergeCell ref="C957:D957"/>
    <mergeCell ref="C959:D959"/>
    <mergeCell ref="C960:D960"/>
    <mergeCell ref="C962:D962"/>
    <mergeCell ref="C963:D963"/>
    <mergeCell ref="C965:D965"/>
    <mergeCell ref="C948:D948"/>
    <mergeCell ref="C950:D950"/>
    <mergeCell ref="C951:D951"/>
    <mergeCell ref="C953:D953"/>
    <mergeCell ref="C954:D954"/>
    <mergeCell ref="C956:D956"/>
    <mergeCell ref="C939:D939"/>
    <mergeCell ref="C941:D941"/>
    <mergeCell ref="C942:D942"/>
    <mergeCell ref="C944:D944"/>
    <mergeCell ref="C945:D945"/>
    <mergeCell ref="C947:D947"/>
    <mergeCell ref="C930:D930"/>
    <mergeCell ref="C932:D932"/>
    <mergeCell ref="C933:D933"/>
    <mergeCell ref="C935:D935"/>
    <mergeCell ref="C936:D936"/>
    <mergeCell ref="C938:D938"/>
    <mergeCell ref="C923:D923"/>
    <mergeCell ref="C924:D924"/>
    <mergeCell ref="C925:D925"/>
    <mergeCell ref="C926:D926"/>
    <mergeCell ref="C928:D928"/>
    <mergeCell ref="C929:D929"/>
    <mergeCell ref="C915:D915"/>
    <mergeCell ref="C916:D916"/>
    <mergeCell ref="C918:D918"/>
    <mergeCell ref="C919:D919"/>
    <mergeCell ref="C920:D920"/>
    <mergeCell ref="C921:D921"/>
    <mergeCell ref="C906:D906"/>
    <mergeCell ref="C907:D907"/>
    <mergeCell ref="C909:D909"/>
    <mergeCell ref="C910:D910"/>
    <mergeCell ref="C912:D912"/>
    <mergeCell ref="C913:D913"/>
    <mergeCell ref="C897:D897"/>
    <mergeCell ref="C898:D898"/>
    <mergeCell ref="C899:D899"/>
    <mergeCell ref="C900:D900"/>
    <mergeCell ref="C901:D901"/>
    <mergeCell ref="C902:D902"/>
    <mergeCell ref="C890:D890"/>
    <mergeCell ref="C891:D891"/>
    <mergeCell ref="C892:D892"/>
    <mergeCell ref="C893:D893"/>
    <mergeCell ref="C895:D895"/>
    <mergeCell ref="C896:D896"/>
    <mergeCell ref="C881:D881"/>
    <mergeCell ref="C882:D882"/>
    <mergeCell ref="C884:D884"/>
    <mergeCell ref="C885:D885"/>
    <mergeCell ref="C887:D887"/>
    <mergeCell ref="C888:D888"/>
    <mergeCell ref="C879:D879"/>
    <mergeCell ref="C866:D866"/>
    <mergeCell ref="C867:D867"/>
    <mergeCell ref="C869:D869"/>
    <mergeCell ref="C870:D870"/>
    <mergeCell ref="C871:D871"/>
    <mergeCell ref="C873:D873"/>
    <mergeCell ref="C859:D859"/>
    <mergeCell ref="C860:D860"/>
    <mergeCell ref="C861:D861"/>
    <mergeCell ref="C863:D863"/>
    <mergeCell ref="C864:D864"/>
    <mergeCell ref="C865:D865"/>
    <mergeCell ref="C858:D858"/>
    <mergeCell ref="C842:D842"/>
    <mergeCell ref="C843:D843"/>
    <mergeCell ref="C845:D845"/>
    <mergeCell ref="C846:D846"/>
    <mergeCell ref="C847:D847"/>
    <mergeCell ref="C848:D848"/>
    <mergeCell ref="C850:D850"/>
    <mergeCell ref="C806:D806"/>
    <mergeCell ref="C808:D808"/>
    <mergeCell ref="C809:D809"/>
    <mergeCell ref="C810:D810"/>
    <mergeCell ref="C811:D811"/>
    <mergeCell ref="C812:D812"/>
    <mergeCell ref="C830:D830"/>
    <mergeCell ref="C831:D831"/>
    <mergeCell ref="C832:D832"/>
    <mergeCell ref="C854:D854"/>
    <mergeCell ref="C855:D855"/>
    <mergeCell ref="C857:D857"/>
    <mergeCell ref="C874:D874"/>
    <mergeCell ref="C875:D875"/>
    <mergeCell ref="C876:D876"/>
    <mergeCell ref="C877:D877"/>
    <mergeCell ref="C878:D878"/>
    <mergeCell ref="C851:D851"/>
    <mergeCell ref="C853:D853"/>
    <mergeCell ref="C827:D827"/>
    <mergeCell ref="C829:D829"/>
    <mergeCell ref="C790:D790"/>
    <mergeCell ref="C791:D791"/>
    <mergeCell ref="C793:D793"/>
    <mergeCell ref="C794:D794"/>
    <mergeCell ref="C799:D799"/>
    <mergeCell ref="C800:D800"/>
    <mergeCell ref="C779:D779"/>
    <mergeCell ref="C780:D780"/>
    <mergeCell ref="C781:D781"/>
    <mergeCell ref="C783:D783"/>
    <mergeCell ref="C786:D786"/>
    <mergeCell ref="C787:D787"/>
    <mergeCell ref="C788:D788"/>
    <mergeCell ref="C789:D789"/>
    <mergeCell ref="C820:D820"/>
    <mergeCell ref="C822:D822"/>
    <mergeCell ref="C823:D823"/>
    <mergeCell ref="C824:D824"/>
    <mergeCell ref="C825:D825"/>
    <mergeCell ref="C826:D826"/>
    <mergeCell ref="C813:D813"/>
    <mergeCell ref="C815:D815"/>
    <mergeCell ref="C816:D816"/>
    <mergeCell ref="C817:D817"/>
    <mergeCell ref="C818:D818"/>
    <mergeCell ref="C819:D819"/>
    <mergeCell ref="C804:D804"/>
    <mergeCell ref="C805:D805"/>
    <mergeCell ref="C765:D765"/>
    <mergeCell ref="C771:D771"/>
    <mergeCell ref="C772:D772"/>
    <mergeCell ref="C773:D773"/>
    <mergeCell ref="C774:D774"/>
    <mergeCell ref="C775:D775"/>
    <mergeCell ref="C749:D749"/>
    <mergeCell ref="C755:D755"/>
    <mergeCell ref="C756:D756"/>
    <mergeCell ref="C758:D758"/>
    <mergeCell ref="C759:D759"/>
    <mergeCell ref="C761:D761"/>
    <mergeCell ref="C762:D762"/>
    <mergeCell ref="C764:D764"/>
    <mergeCell ref="C741:D741"/>
    <mergeCell ref="C742:D742"/>
    <mergeCell ref="C744:D744"/>
    <mergeCell ref="C746:D746"/>
    <mergeCell ref="C747:D747"/>
    <mergeCell ref="C748:D748"/>
    <mergeCell ref="C685:D685"/>
    <mergeCell ref="C700:D700"/>
    <mergeCell ref="C701:D701"/>
    <mergeCell ref="C703:D703"/>
    <mergeCell ref="C724:D724"/>
    <mergeCell ref="C725:D725"/>
    <mergeCell ref="C733:D733"/>
    <mergeCell ref="C734:D734"/>
    <mergeCell ref="C736:D736"/>
    <mergeCell ref="C737:D737"/>
    <mergeCell ref="C739:D739"/>
    <mergeCell ref="C740:D740"/>
    <mergeCell ref="C717:D717"/>
    <mergeCell ref="C718:D718"/>
    <mergeCell ref="C719:D719"/>
    <mergeCell ref="C720:D720"/>
    <mergeCell ref="C721:D721"/>
    <mergeCell ref="C723:D723"/>
    <mergeCell ref="C705:D705"/>
    <mergeCell ref="C706:D706"/>
    <mergeCell ref="C710:D710"/>
    <mergeCell ref="C711:D711"/>
    <mergeCell ref="C712:D712"/>
    <mergeCell ref="C713:D713"/>
    <mergeCell ref="C715:D715"/>
    <mergeCell ref="C716:D716"/>
    <mergeCell ref="C704:D704"/>
    <mergeCell ref="C671:D671"/>
    <mergeCell ref="C672:D672"/>
    <mergeCell ref="C674:D674"/>
    <mergeCell ref="C675:D675"/>
    <mergeCell ref="C676:D676"/>
    <mergeCell ref="C678:D678"/>
    <mergeCell ref="C663:D663"/>
    <mergeCell ref="C664:D664"/>
    <mergeCell ref="C665:D665"/>
    <mergeCell ref="C666:D666"/>
    <mergeCell ref="C668:D668"/>
    <mergeCell ref="C669:D669"/>
    <mergeCell ref="C657:D657"/>
    <mergeCell ref="C658:D658"/>
    <mergeCell ref="C659:D659"/>
    <mergeCell ref="C660:D660"/>
    <mergeCell ref="C661:D661"/>
    <mergeCell ref="C662:D662"/>
    <mergeCell ref="C689:D689"/>
    <mergeCell ref="C690:D690"/>
    <mergeCell ref="C691:D691"/>
    <mergeCell ref="C692:D692"/>
    <mergeCell ref="C693:D693"/>
    <mergeCell ref="C694:D694"/>
    <mergeCell ref="C695:D695"/>
    <mergeCell ref="C696:D696"/>
    <mergeCell ref="C697:D697"/>
    <mergeCell ref="C679:D679"/>
    <mergeCell ref="C681:D681"/>
    <mergeCell ref="C682:D682"/>
    <mergeCell ref="C684:D684"/>
    <mergeCell ref="C648:D648"/>
    <mergeCell ref="C650:D650"/>
    <mergeCell ref="C651:D651"/>
    <mergeCell ref="C653:D653"/>
    <mergeCell ref="C654:D654"/>
    <mergeCell ref="C656:D656"/>
    <mergeCell ref="C642:D642"/>
    <mergeCell ref="C643:D643"/>
    <mergeCell ref="C644:D644"/>
    <mergeCell ref="C645:D645"/>
    <mergeCell ref="C646:D646"/>
    <mergeCell ref="C647:D647"/>
    <mergeCell ref="C636:D636"/>
    <mergeCell ref="C637:D637"/>
    <mergeCell ref="C638:D638"/>
    <mergeCell ref="C639:D639"/>
    <mergeCell ref="C640:D640"/>
    <mergeCell ref="C641:D641"/>
    <mergeCell ref="C629:D629"/>
    <mergeCell ref="C630:D630"/>
    <mergeCell ref="C631:D631"/>
    <mergeCell ref="C632:D632"/>
    <mergeCell ref="C633:D633"/>
    <mergeCell ref="C634:D634"/>
    <mergeCell ref="C622:D622"/>
    <mergeCell ref="C624:D624"/>
    <mergeCell ref="C625:D625"/>
    <mergeCell ref="C626:D626"/>
    <mergeCell ref="C627:D627"/>
    <mergeCell ref="C628:D628"/>
    <mergeCell ref="C615:D615"/>
    <mergeCell ref="C616:D616"/>
    <mergeCell ref="C617:D617"/>
    <mergeCell ref="C618:D618"/>
    <mergeCell ref="C619:D619"/>
    <mergeCell ref="C621:D621"/>
    <mergeCell ref="C606:D606"/>
    <mergeCell ref="C607:D607"/>
    <mergeCell ref="C609:D609"/>
    <mergeCell ref="C610:D610"/>
    <mergeCell ref="C612:D612"/>
    <mergeCell ref="C613:D613"/>
    <mergeCell ref="C598:D598"/>
    <mergeCell ref="C599:D599"/>
    <mergeCell ref="C600:D600"/>
    <mergeCell ref="C601:D601"/>
    <mergeCell ref="C603:D603"/>
    <mergeCell ref="C604:D604"/>
    <mergeCell ref="C591:D591"/>
    <mergeCell ref="C592:D592"/>
    <mergeCell ref="C593:D593"/>
    <mergeCell ref="C594:D594"/>
    <mergeCell ref="C595:D595"/>
    <mergeCell ref="C597:D597"/>
    <mergeCell ref="C578:D578"/>
    <mergeCell ref="C582:D582"/>
    <mergeCell ref="C583:D583"/>
    <mergeCell ref="C584:D584"/>
    <mergeCell ref="C586:D586"/>
    <mergeCell ref="C587:D587"/>
    <mergeCell ref="C588:D588"/>
    <mergeCell ref="C590:D590"/>
    <mergeCell ref="C571:D571"/>
    <mergeCell ref="C572:D572"/>
    <mergeCell ref="C573:D573"/>
    <mergeCell ref="C574:D574"/>
    <mergeCell ref="C576:D576"/>
    <mergeCell ref="C577:D577"/>
    <mergeCell ref="C562:D562"/>
    <mergeCell ref="C564:D564"/>
    <mergeCell ref="C565:D565"/>
    <mergeCell ref="C567:D567"/>
    <mergeCell ref="C568:D568"/>
    <mergeCell ref="C569:D569"/>
    <mergeCell ref="C556:D556"/>
    <mergeCell ref="C557:D557"/>
    <mergeCell ref="C558:D558"/>
    <mergeCell ref="C559:D559"/>
    <mergeCell ref="C560:D560"/>
    <mergeCell ref="C561:D561"/>
    <mergeCell ref="C549:D549"/>
    <mergeCell ref="C550:D550"/>
    <mergeCell ref="C552:D552"/>
    <mergeCell ref="C553:D553"/>
    <mergeCell ref="C554:D554"/>
    <mergeCell ref="C555:D555"/>
    <mergeCell ref="C542:D542"/>
    <mergeCell ref="C543:D543"/>
    <mergeCell ref="C545:D545"/>
    <mergeCell ref="C546:D546"/>
    <mergeCell ref="C547:D547"/>
    <mergeCell ref="C548:D548"/>
    <mergeCell ref="C536:D536"/>
    <mergeCell ref="C537:D537"/>
    <mergeCell ref="C538:D538"/>
    <mergeCell ref="C539:D539"/>
    <mergeCell ref="C540:D540"/>
    <mergeCell ref="C541:D541"/>
    <mergeCell ref="C530:D530"/>
    <mergeCell ref="C531:D531"/>
    <mergeCell ref="C532:D532"/>
    <mergeCell ref="C533:D533"/>
    <mergeCell ref="C534:D534"/>
    <mergeCell ref="C535:D535"/>
    <mergeCell ref="C524:D524"/>
    <mergeCell ref="C525:D525"/>
    <mergeCell ref="C526:D526"/>
    <mergeCell ref="C527:D527"/>
    <mergeCell ref="C528:D528"/>
    <mergeCell ref="C529:D529"/>
    <mergeCell ref="C518:D518"/>
    <mergeCell ref="C519:D519"/>
    <mergeCell ref="C520:D520"/>
    <mergeCell ref="C521:D521"/>
    <mergeCell ref="C522:D522"/>
    <mergeCell ref="C523:D523"/>
    <mergeCell ref="C512:D512"/>
    <mergeCell ref="C513:D513"/>
    <mergeCell ref="C514:D514"/>
    <mergeCell ref="C515:D515"/>
    <mergeCell ref="C516:D516"/>
    <mergeCell ref="C517:D517"/>
    <mergeCell ref="C504:D504"/>
    <mergeCell ref="C506:D506"/>
    <mergeCell ref="C507:D507"/>
    <mergeCell ref="C508:D508"/>
    <mergeCell ref="C509:D509"/>
    <mergeCell ref="C511:D511"/>
    <mergeCell ref="C495:D495"/>
    <mergeCell ref="C496:D496"/>
    <mergeCell ref="C497:D497"/>
    <mergeCell ref="C498:D498"/>
    <mergeCell ref="C499:D499"/>
    <mergeCell ref="C500:D500"/>
    <mergeCell ref="C502:D502"/>
    <mergeCell ref="C503:D503"/>
    <mergeCell ref="C482:D482"/>
    <mergeCell ref="C483:D483"/>
    <mergeCell ref="C486:D486"/>
    <mergeCell ref="C487:D487"/>
    <mergeCell ref="C489:D489"/>
    <mergeCell ref="C490:D490"/>
    <mergeCell ref="C467:D467"/>
    <mergeCell ref="C472:D472"/>
    <mergeCell ref="C473:D473"/>
    <mergeCell ref="C475:D475"/>
    <mergeCell ref="C476:D476"/>
    <mergeCell ref="C477:D477"/>
    <mergeCell ref="C479:D479"/>
    <mergeCell ref="C480:D480"/>
    <mergeCell ref="C458:D458"/>
    <mergeCell ref="C461:D461"/>
    <mergeCell ref="C462:D462"/>
    <mergeCell ref="C463:D463"/>
    <mergeCell ref="C464:D464"/>
    <mergeCell ref="C466:D466"/>
    <mergeCell ref="C443:D443"/>
    <mergeCell ref="C448:D448"/>
    <mergeCell ref="C449:D449"/>
    <mergeCell ref="C450:D450"/>
    <mergeCell ref="C452:D452"/>
    <mergeCell ref="C453:D453"/>
    <mergeCell ref="C454:D454"/>
    <mergeCell ref="C457:D457"/>
    <mergeCell ref="C435:D435"/>
    <mergeCell ref="C436:D436"/>
    <mergeCell ref="C438:D438"/>
    <mergeCell ref="C439:D439"/>
    <mergeCell ref="C440:D440"/>
    <mergeCell ref="C441:D441"/>
    <mergeCell ref="C428:D428"/>
    <mergeCell ref="C429:D429"/>
    <mergeCell ref="C430:D430"/>
    <mergeCell ref="C431:D431"/>
    <mergeCell ref="C432:D432"/>
    <mergeCell ref="C433:D433"/>
    <mergeCell ref="C419:D419"/>
    <mergeCell ref="C420:D420"/>
    <mergeCell ref="C422:D422"/>
    <mergeCell ref="C423:D423"/>
    <mergeCell ref="C424:D424"/>
    <mergeCell ref="C425:D425"/>
    <mergeCell ref="C411:D411"/>
    <mergeCell ref="C412:D412"/>
    <mergeCell ref="C414:D414"/>
    <mergeCell ref="C415:D415"/>
    <mergeCell ref="C417:D417"/>
    <mergeCell ref="C418:D418"/>
    <mergeCell ref="C403:D403"/>
    <mergeCell ref="C404:D404"/>
    <mergeCell ref="C405:D405"/>
    <mergeCell ref="C406:D406"/>
    <mergeCell ref="C408:D408"/>
    <mergeCell ref="C409:D409"/>
    <mergeCell ref="C394:D394"/>
    <mergeCell ref="C395:D395"/>
    <mergeCell ref="C397:D397"/>
    <mergeCell ref="C398:D398"/>
    <mergeCell ref="C400:D400"/>
    <mergeCell ref="C401:D401"/>
    <mergeCell ref="C386:D386"/>
    <mergeCell ref="C387:D387"/>
    <mergeCell ref="C389:D389"/>
    <mergeCell ref="C390:D390"/>
    <mergeCell ref="C391:D391"/>
    <mergeCell ref="C392:D392"/>
    <mergeCell ref="C375:D375"/>
    <mergeCell ref="C376:D376"/>
    <mergeCell ref="C378:D378"/>
    <mergeCell ref="C379:D379"/>
    <mergeCell ref="C381:D381"/>
    <mergeCell ref="C382:D382"/>
    <mergeCell ref="C384:D384"/>
    <mergeCell ref="C385:D385"/>
    <mergeCell ref="C363:D363"/>
    <mergeCell ref="C365:D365"/>
    <mergeCell ref="C366:D366"/>
    <mergeCell ref="C367:D367"/>
    <mergeCell ref="C368:D368"/>
    <mergeCell ref="C369:D369"/>
    <mergeCell ref="C356:D356"/>
    <mergeCell ref="C357:D357"/>
    <mergeCell ref="C358:D358"/>
    <mergeCell ref="C360:D360"/>
    <mergeCell ref="C361:D361"/>
    <mergeCell ref="C362:D362"/>
    <mergeCell ref="C350:D350"/>
    <mergeCell ref="C351:D351"/>
    <mergeCell ref="C352:D352"/>
    <mergeCell ref="C353:D353"/>
    <mergeCell ref="C354:D354"/>
    <mergeCell ref="C355:D355"/>
    <mergeCell ref="C341:D341"/>
    <mergeCell ref="C342:D342"/>
    <mergeCell ref="C344:D344"/>
    <mergeCell ref="C345:D345"/>
    <mergeCell ref="C348:D348"/>
    <mergeCell ref="C349:D349"/>
    <mergeCell ref="C330:D330"/>
    <mergeCell ref="C331:D331"/>
    <mergeCell ref="C333:D333"/>
    <mergeCell ref="C334:D334"/>
    <mergeCell ref="C336:D336"/>
    <mergeCell ref="C337:D337"/>
    <mergeCell ref="C339:D339"/>
    <mergeCell ref="C340:D340"/>
    <mergeCell ref="C310:D310"/>
    <mergeCell ref="C311:D311"/>
    <mergeCell ref="C322:D322"/>
    <mergeCell ref="C323:D323"/>
    <mergeCell ref="C325:D325"/>
    <mergeCell ref="C301:D301"/>
    <mergeCell ref="C302:D302"/>
    <mergeCell ref="C304:D304"/>
    <mergeCell ref="C305:D305"/>
    <mergeCell ref="C307:D307"/>
    <mergeCell ref="C308:D308"/>
    <mergeCell ref="C294:D294"/>
    <mergeCell ref="C295:D295"/>
    <mergeCell ref="C296:D296"/>
    <mergeCell ref="C297:D297"/>
    <mergeCell ref="C298:D298"/>
    <mergeCell ref="C300:D300"/>
    <mergeCell ref="C286:D286"/>
    <mergeCell ref="C288:D288"/>
    <mergeCell ref="C289:D289"/>
    <mergeCell ref="C290:D290"/>
    <mergeCell ref="C291:D291"/>
    <mergeCell ref="C293:D293"/>
    <mergeCell ref="C278:D278"/>
    <mergeCell ref="C280:D280"/>
    <mergeCell ref="C281:D281"/>
    <mergeCell ref="C283:D283"/>
    <mergeCell ref="C284:D284"/>
    <mergeCell ref="C285:D285"/>
    <mergeCell ref="C270:D270"/>
    <mergeCell ref="C272:D272"/>
    <mergeCell ref="C273:D273"/>
    <mergeCell ref="C274:D274"/>
    <mergeCell ref="C275:D275"/>
    <mergeCell ref="C277:D277"/>
    <mergeCell ref="C263:D263"/>
    <mergeCell ref="C264:D264"/>
    <mergeCell ref="C265:D265"/>
    <mergeCell ref="C267:D267"/>
    <mergeCell ref="C268:D268"/>
    <mergeCell ref="C269:D269"/>
    <mergeCell ref="C257:D257"/>
    <mergeCell ref="C258:D258"/>
    <mergeCell ref="C259:D259"/>
    <mergeCell ref="C260:D260"/>
    <mergeCell ref="C261:D261"/>
    <mergeCell ref="C262:D262"/>
    <mergeCell ref="C245:D245"/>
    <mergeCell ref="C249:D249"/>
    <mergeCell ref="C250:D250"/>
    <mergeCell ref="C251:D251"/>
    <mergeCell ref="C252:D252"/>
    <mergeCell ref="C253:D253"/>
    <mergeCell ref="C254:D254"/>
    <mergeCell ref="C256:D256"/>
    <mergeCell ref="C234:D234"/>
    <mergeCell ref="C235:D235"/>
    <mergeCell ref="C237:D237"/>
    <mergeCell ref="C239:D239"/>
    <mergeCell ref="C240:D240"/>
    <mergeCell ref="C243:D243"/>
    <mergeCell ref="C225:D225"/>
    <mergeCell ref="C226:D226"/>
    <mergeCell ref="C228:D228"/>
    <mergeCell ref="C229:D229"/>
    <mergeCell ref="C231:D231"/>
    <mergeCell ref="C232:D232"/>
    <mergeCell ref="C209:D209"/>
    <mergeCell ref="C211:D211"/>
    <mergeCell ref="C213:D213"/>
    <mergeCell ref="C218:D218"/>
    <mergeCell ref="C219:D219"/>
    <mergeCell ref="C220:D220"/>
    <mergeCell ref="C222:D222"/>
    <mergeCell ref="C223:D223"/>
    <mergeCell ref="C200:D200"/>
    <mergeCell ref="C201:D201"/>
    <mergeCell ref="C203:D203"/>
    <mergeCell ref="C204:D204"/>
    <mergeCell ref="C206:D206"/>
    <mergeCell ref="C207:D207"/>
    <mergeCell ref="C192:D192"/>
    <mergeCell ref="C194:D194"/>
    <mergeCell ref="C195:D195"/>
    <mergeCell ref="C196:D196"/>
    <mergeCell ref="C197:D197"/>
    <mergeCell ref="C198:D198"/>
    <mergeCell ref="C144:D144"/>
    <mergeCell ref="C159:D159"/>
    <mergeCell ref="C161:D161"/>
    <mergeCell ref="C162:D162"/>
    <mergeCell ref="C181:D181"/>
    <mergeCell ref="C183:D183"/>
    <mergeCell ref="C184:D184"/>
    <mergeCell ref="C186:D186"/>
    <mergeCell ref="C187:D187"/>
    <mergeCell ref="C191:D191"/>
    <mergeCell ref="C173:D173"/>
    <mergeCell ref="C174:D174"/>
    <mergeCell ref="C176:D176"/>
    <mergeCell ref="C177:D177"/>
    <mergeCell ref="C179:D179"/>
    <mergeCell ref="C180:D180"/>
    <mergeCell ref="C165:D165"/>
    <mergeCell ref="C166:D166"/>
    <mergeCell ref="C168:D168"/>
    <mergeCell ref="C169:D169"/>
    <mergeCell ref="C170:D170"/>
    <mergeCell ref="C171:D171"/>
    <mergeCell ref="C163:D163"/>
    <mergeCell ref="C130:D130"/>
    <mergeCell ref="C131:D131"/>
    <mergeCell ref="C132:D132"/>
    <mergeCell ref="C134:D134"/>
    <mergeCell ref="C135:D135"/>
    <mergeCell ref="C136:D136"/>
    <mergeCell ref="C123:D123"/>
    <mergeCell ref="C124:D124"/>
    <mergeCell ref="C125:D125"/>
    <mergeCell ref="C126:D126"/>
    <mergeCell ref="C127:D127"/>
    <mergeCell ref="C129:D129"/>
    <mergeCell ref="C116:D116"/>
    <mergeCell ref="C117:D117"/>
    <mergeCell ref="C119:D119"/>
    <mergeCell ref="C120:D120"/>
    <mergeCell ref="C121:D121"/>
    <mergeCell ref="C122:D122"/>
    <mergeCell ref="C148:D148"/>
    <mergeCell ref="C149:D149"/>
    <mergeCell ref="C150:D150"/>
    <mergeCell ref="C152:D152"/>
    <mergeCell ref="C153:D153"/>
    <mergeCell ref="C155:D155"/>
    <mergeCell ref="C156:D156"/>
    <mergeCell ref="C157:D157"/>
    <mergeCell ref="C158:D158"/>
    <mergeCell ref="C137:D137"/>
    <mergeCell ref="C139:D139"/>
    <mergeCell ref="C141:D141"/>
    <mergeCell ref="C142:D142"/>
    <mergeCell ref="C109:D109"/>
    <mergeCell ref="C111:D111"/>
    <mergeCell ref="C112:D112"/>
    <mergeCell ref="C113:D113"/>
    <mergeCell ref="C114:D114"/>
    <mergeCell ref="C115:D115"/>
    <mergeCell ref="C103:D103"/>
    <mergeCell ref="C104:D104"/>
    <mergeCell ref="C105:D105"/>
    <mergeCell ref="C106:D106"/>
    <mergeCell ref="C107:D107"/>
    <mergeCell ref="C108:D108"/>
    <mergeCell ref="C95:D95"/>
    <mergeCell ref="C96:D96"/>
    <mergeCell ref="C98:D98"/>
    <mergeCell ref="C99:D99"/>
    <mergeCell ref="C100:D100"/>
    <mergeCell ref="C101:D101"/>
    <mergeCell ref="C85:D85"/>
    <mergeCell ref="C88:D88"/>
    <mergeCell ref="C89:D89"/>
    <mergeCell ref="C92:D92"/>
    <mergeCell ref="C93:D93"/>
    <mergeCell ref="C94:D94"/>
    <mergeCell ref="C78:D78"/>
    <mergeCell ref="C79:D79"/>
    <mergeCell ref="C80:D80"/>
    <mergeCell ref="C81:D81"/>
    <mergeCell ref="C82:D82"/>
    <mergeCell ref="C83:D83"/>
    <mergeCell ref="C70:D70"/>
    <mergeCell ref="C71:D71"/>
    <mergeCell ref="C72:D72"/>
    <mergeCell ref="C74:D74"/>
    <mergeCell ref="C75:D75"/>
    <mergeCell ref="C76:D76"/>
    <mergeCell ref="C62:D62"/>
    <mergeCell ref="C63:D63"/>
    <mergeCell ref="C64:D64"/>
    <mergeCell ref="C65:D65"/>
    <mergeCell ref="C66:D66"/>
    <mergeCell ref="C69:D69"/>
    <mergeCell ref="C54:D54"/>
    <mergeCell ref="C55:D55"/>
    <mergeCell ref="C56:D56"/>
    <mergeCell ref="C57:D57"/>
    <mergeCell ref="C58:D58"/>
    <mergeCell ref="C61:D61"/>
    <mergeCell ref="C41:D41"/>
    <mergeCell ref="C43:D43"/>
    <mergeCell ref="C44:D44"/>
    <mergeCell ref="C48:D48"/>
    <mergeCell ref="C49:D49"/>
    <mergeCell ref="C51:D51"/>
    <mergeCell ref="C52:D52"/>
    <mergeCell ref="C53:D53"/>
    <mergeCell ref="A1:G1"/>
    <mergeCell ref="A3:B3"/>
    <mergeCell ref="A4:B4"/>
    <mergeCell ref="E4:G4"/>
    <mergeCell ref="C9:D9"/>
    <mergeCell ref="C10:D10"/>
    <mergeCell ref="C11:D11"/>
    <mergeCell ref="C13:D13"/>
    <mergeCell ref="C32:D32"/>
    <mergeCell ref="C34:D34"/>
    <mergeCell ref="C35:D35"/>
    <mergeCell ref="C37:D37"/>
    <mergeCell ref="C38:D38"/>
    <mergeCell ref="C40:D40"/>
    <mergeCell ref="C23:D23"/>
    <mergeCell ref="C25:D25"/>
    <mergeCell ref="C26:D26"/>
    <mergeCell ref="C28:D28"/>
    <mergeCell ref="C29:D29"/>
    <mergeCell ref="C31:D31"/>
    <mergeCell ref="C14:D14"/>
    <mergeCell ref="C16:D16"/>
    <mergeCell ref="C17:D17"/>
    <mergeCell ref="C19:D19"/>
    <mergeCell ref="C20:D20"/>
    <mergeCell ref="C22:D2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zoomScaleNormal="100" workbookViewId="0">
      <selection activeCell="C29" sqref="C29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94" t="s">
        <v>101</v>
      </c>
      <c r="B1" s="95"/>
      <c r="C1" s="95"/>
      <c r="D1" s="95"/>
      <c r="E1" s="95"/>
      <c r="F1" s="95"/>
      <c r="G1" s="95"/>
    </row>
    <row r="2" spans="1:57" ht="12.75" customHeight="1" x14ac:dyDescent="0.2">
      <c r="A2" s="96" t="s">
        <v>32</v>
      </c>
      <c r="B2" s="97"/>
      <c r="C2" s="98" t="s">
        <v>2062</v>
      </c>
      <c r="D2" s="98" t="s">
        <v>110</v>
      </c>
      <c r="E2" s="99"/>
      <c r="F2" s="100" t="s">
        <v>33</v>
      </c>
      <c r="G2" s="101"/>
    </row>
    <row r="3" spans="1:57" ht="3" hidden="1" customHeight="1" x14ac:dyDescent="0.2">
      <c r="A3" s="102"/>
      <c r="B3" s="103"/>
      <c r="C3" s="104"/>
      <c r="D3" s="104"/>
      <c r="E3" s="105"/>
      <c r="F3" s="106"/>
      <c r="G3" s="107"/>
    </row>
    <row r="4" spans="1:57" ht="12" customHeight="1" x14ac:dyDescent="0.2">
      <c r="A4" s="108" t="s">
        <v>34</v>
      </c>
      <c r="B4" s="103"/>
      <c r="C4" s="104"/>
      <c r="D4" s="104"/>
      <c r="E4" s="105"/>
      <c r="F4" s="106" t="s">
        <v>35</v>
      </c>
      <c r="G4" s="109"/>
    </row>
    <row r="5" spans="1:57" ht="12.95" customHeight="1" x14ac:dyDescent="0.2">
      <c r="A5" s="110" t="s">
        <v>2059</v>
      </c>
      <c r="B5" s="111"/>
      <c r="C5" s="112" t="s">
        <v>2060</v>
      </c>
      <c r="D5" s="113"/>
      <c r="E5" s="111"/>
      <c r="F5" s="106" t="s">
        <v>36</v>
      </c>
      <c r="G5" s="107"/>
    </row>
    <row r="6" spans="1:57" ht="12.95" customHeight="1" x14ac:dyDescent="0.2">
      <c r="A6" s="108" t="s">
        <v>37</v>
      </c>
      <c r="B6" s="103"/>
      <c r="C6" s="104"/>
      <c r="D6" s="104"/>
      <c r="E6" s="105"/>
      <c r="F6" s="114" t="s">
        <v>38</v>
      </c>
      <c r="G6" s="115"/>
      <c r="O6" s="116"/>
    </row>
    <row r="7" spans="1:57" ht="12.95" customHeight="1" x14ac:dyDescent="0.2">
      <c r="A7" s="117" t="s">
        <v>103</v>
      </c>
      <c r="B7" s="118"/>
      <c r="C7" s="119" t="s">
        <v>104</v>
      </c>
      <c r="D7" s="120"/>
      <c r="E7" s="120"/>
      <c r="F7" s="121" t="s">
        <v>39</v>
      </c>
      <c r="G7" s="115">
        <f>IF(G6=0,,ROUND((F30+F32)/G6,1))</f>
        <v>0</v>
      </c>
    </row>
    <row r="8" spans="1:57" x14ac:dyDescent="0.2">
      <c r="A8" s="122" t="s">
        <v>40</v>
      </c>
      <c r="B8" s="106"/>
      <c r="C8" s="309"/>
      <c r="D8" s="309"/>
      <c r="E8" s="310"/>
      <c r="F8" s="123" t="s">
        <v>41</v>
      </c>
      <c r="G8" s="124"/>
      <c r="H8" s="125"/>
      <c r="I8" s="126"/>
    </row>
    <row r="9" spans="1:57" x14ac:dyDescent="0.2">
      <c r="A9" s="122" t="s">
        <v>42</v>
      </c>
      <c r="B9" s="106"/>
      <c r="C9" s="309"/>
      <c r="D9" s="309"/>
      <c r="E9" s="310"/>
      <c r="F9" s="106"/>
      <c r="G9" s="127"/>
      <c r="H9" s="128"/>
    </row>
    <row r="10" spans="1:57" x14ac:dyDescent="0.2">
      <c r="A10" s="122" t="s">
        <v>43</v>
      </c>
      <c r="B10" s="106"/>
      <c r="C10" s="309" t="s">
        <v>104</v>
      </c>
      <c r="D10" s="309"/>
      <c r="E10" s="309"/>
      <c r="F10" s="129"/>
      <c r="G10" s="130"/>
      <c r="H10" s="131"/>
    </row>
    <row r="11" spans="1:57" ht="13.5" customHeight="1" x14ac:dyDescent="0.2">
      <c r="A11" s="122" t="s">
        <v>44</v>
      </c>
      <c r="B11" s="106"/>
      <c r="C11" s="309"/>
      <c r="D11" s="309"/>
      <c r="E11" s="309"/>
      <c r="F11" s="132" t="s">
        <v>45</v>
      </c>
      <c r="G11" s="133"/>
      <c r="H11" s="128"/>
      <c r="BA11" s="134"/>
      <c r="BB11" s="134"/>
      <c r="BC11" s="134"/>
      <c r="BD11" s="134"/>
      <c r="BE11" s="134"/>
    </row>
    <row r="12" spans="1:57" ht="12.75" customHeight="1" x14ac:dyDescent="0.2">
      <c r="A12" s="135" t="s">
        <v>46</v>
      </c>
      <c r="B12" s="103"/>
      <c r="C12" s="311"/>
      <c r="D12" s="311"/>
      <c r="E12" s="311"/>
      <c r="F12" s="136" t="s">
        <v>47</v>
      </c>
      <c r="G12" s="137"/>
      <c r="H12" s="128"/>
    </row>
    <row r="13" spans="1:57" ht="28.5" customHeight="1" thickBot="1" x14ac:dyDescent="0.25">
      <c r="A13" s="138" t="s">
        <v>48</v>
      </c>
      <c r="B13" s="139"/>
      <c r="C13" s="139"/>
      <c r="D13" s="139"/>
      <c r="E13" s="140"/>
      <c r="F13" s="140"/>
      <c r="G13" s="141"/>
      <c r="H13" s="128"/>
    </row>
    <row r="14" spans="1:57" ht="17.25" customHeight="1" thickBot="1" x14ac:dyDescent="0.25">
      <c r="A14" s="142" t="s">
        <v>49</v>
      </c>
      <c r="B14" s="143"/>
      <c r="C14" s="144"/>
      <c r="D14" s="145" t="s">
        <v>50</v>
      </c>
      <c r="E14" s="146"/>
      <c r="F14" s="146"/>
      <c r="G14" s="144"/>
    </row>
    <row r="15" spans="1:57" ht="15.95" customHeight="1" x14ac:dyDescent="0.2">
      <c r="A15" s="147"/>
      <c r="B15" s="148" t="s">
        <v>51</v>
      </c>
      <c r="C15" s="149">
        <f>'11 170223-1 Rek'!E22</f>
        <v>1553496.1715482001</v>
      </c>
      <c r="D15" s="150">
        <f>'11 170223-1 Rek'!A30</f>
        <v>0</v>
      </c>
      <c r="E15" s="151"/>
      <c r="F15" s="152"/>
      <c r="G15" s="149">
        <f>'11 170223-1 Rek'!I30</f>
        <v>0</v>
      </c>
    </row>
    <row r="16" spans="1:57" ht="15.95" customHeight="1" x14ac:dyDescent="0.2">
      <c r="A16" s="147" t="s">
        <v>52</v>
      </c>
      <c r="B16" s="148" t="s">
        <v>53</v>
      </c>
      <c r="C16" s="149">
        <f>'11 170223-1 Rek'!F22</f>
        <v>3638.7779999999998</v>
      </c>
      <c r="D16" s="102"/>
      <c r="E16" s="153"/>
      <c r="F16" s="154"/>
      <c r="G16" s="149"/>
    </row>
    <row r="17" spans="1:7" ht="15.95" customHeight="1" x14ac:dyDescent="0.2">
      <c r="A17" s="147" t="s">
        <v>54</v>
      </c>
      <c r="B17" s="148" t="s">
        <v>55</v>
      </c>
      <c r="C17" s="149">
        <f>'11 170223-1 Rek'!H22</f>
        <v>0</v>
      </c>
      <c r="D17" s="102"/>
      <c r="E17" s="153"/>
      <c r="F17" s="154"/>
      <c r="G17" s="149"/>
    </row>
    <row r="18" spans="1:7" ht="15.95" customHeight="1" x14ac:dyDescent="0.2">
      <c r="A18" s="155" t="s">
        <v>56</v>
      </c>
      <c r="B18" s="156" t="s">
        <v>57</v>
      </c>
      <c r="C18" s="149">
        <f>'11 170223-1 Rek'!G22</f>
        <v>0</v>
      </c>
      <c r="D18" s="102"/>
      <c r="E18" s="153"/>
      <c r="F18" s="154"/>
      <c r="G18" s="149"/>
    </row>
    <row r="19" spans="1:7" ht="15.95" customHeight="1" x14ac:dyDescent="0.2">
      <c r="A19" s="157" t="s">
        <v>58</v>
      </c>
      <c r="B19" s="148"/>
      <c r="C19" s="149">
        <f>SUM(C15:C18)</f>
        <v>1557134.9495482</v>
      </c>
      <c r="D19" s="102"/>
      <c r="E19" s="153"/>
      <c r="F19" s="154"/>
      <c r="G19" s="149"/>
    </row>
    <row r="20" spans="1:7" ht="15.95" customHeight="1" x14ac:dyDescent="0.2">
      <c r="A20" s="157"/>
      <c r="B20" s="148"/>
      <c r="C20" s="149"/>
      <c r="D20" s="102"/>
      <c r="E20" s="153"/>
      <c r="F20" s="154"/>
      <c r="G20" s="149"/>
    </row>
    <row r="21" spans="1:7" ht="15.95" customHeight="1" x14ac:dyDescent="0.2">
      <c r="A21" s="157" t="s">
        <v>29</v>
      </c>
      <c r="B21" s="148"/>
      <c r="C21" s="149">
        <f>'11 170223-1 Rek'!I22</f>
        <v>6600</v>
      </c>
      <c r="D21" s="102"/>
      <c r="E21" s="153"/>
      <c r="F21" s="154"/>
      <c r="G21" s="149"/>
    </row>
    <row r="22" spans="1:7" ht="15.95" customHeight="1" x14ac:dyDescent="0.2">
      <c r="A22" s="158" t="s">
        <v>59</v>
      </c>
      <c r="B22" s="128"/>
      <c r="C22" s="149">
        <f>C19+C21</f>
        <v>1563734.9495482</v>
      </c>
      <c r="D22" s="102" t="s">
        <v>60</v>
      </c>
      <c r="E22" s="153"/>
      <c r="F22" s="154"/>
      <c r="G22" s="149">
        <f>G23-SUM(G15:G21)</f>
        <v>0</v>
      </c>
    </row>
    <row r="23" spans="1:7" ht="15.95" customHeight="1" thickBot="1" x14ac:dyDescent="0.25">
      <c r="A23" s="307" t="s">
        <v>61</v>
      </c>
      <c r="B23" s="308"/>
      <c r="C23" s="159">
        <f>C22+G23</f>
        <v>1563734.9495482</v>
      </c>
      <c r="D23" s="160" t="s">
        <v>62</v>
      </c>
      <c r="E23" s="161"/>
      <c r="F23" s="162"/>
      <c r="G23" s="149">
        <f>'11 170223-1 Rek'!H28</f>
        <v>0</v>
      </c>
    </row>
    <row r="24" spans="1:7" x14ac:dyDescent="0.2">
      <c r="A24" s="163" t="s">
        <v>63</v>
      </c>
      <c r="B24" s="164"/>
      <c r="C24" s="165"/>
      <c r="D24" s="164" t="s">
        <v>64</v>
      </c>
      <c r="E24" s="164"/>
      <c r="F24" s="166" t="s">
        <v>65</v>
      </c>
      <c r="G24" s="167"/>
    </row>
    <row r="25" spans="1:7" x14ac:dyDescent="0.2">
      <c r="A25" s="158" t="s">
        <v>66</v>
      </c>
      <c r="B25" s="128"/>
      <c r="C25" s="168"/>
      <c r="D25" s="128" t="s">
        <v>66</v>
      </c>
      <c r="F25" s="169" t="s">
        <v>66</v>
      </c>
      <c r="G25" s="170"/>
    </row>
    <row r="26" spans="1:7" ht="37.5" customHeight="1" x14ac:dyDescent="0.2">
      <c r="A26" s="158" t="s">
        <v>67</v>
      </c>
      <c r="B26" s="171"/>
      <c r="C26" s="168"/>
      <c r="D26" s="128" t="s">
        <v>67</v>
      </c>
      <c r="F26" s="169" t="s">
        <v>67</v>
      </c>
      <c r="G26" s="170"/>
    </row>
    <row r="27" spans="1:7" x14ac:dyDescent="0.2">
      <c r="A27" s="158"/>
      <c r="B27" s="172"/>
      <c r="C27" s="168"/>
      <c r="D27" s="128"/>
      <c r="F27" s="169"/>
      <c r="G27" s="170"/>
    </row>
    <row r="28" spans="1:7" x14ac:dyDescent="0.2">
      <c r="A28" s="158" t="s">
        <v>68</v>
      </c>
      <c r="B28" s="128"/>
      <c r="C28" s="168"/>
      <c r="D28" s="169" t="s">
        <v>69</v>
      </c>
      <c r="E28" s="168"/>
      <c r="F28" s="173" t="s">
        <v>69</v>
      </c>
      <c r="G28" s="170"/>
    </row>
    <row r="29" spans="1:7" ht="69" customHeight="1" x14ac:dyDescent="0.2">
      <c r="A29" s="158"/>
      <c r="B29" s="128"/>
      <c r="C29" s="174"/>
      <c r="D29" s="175"/>
      <c r="E29" s="174"/>
      <c r="F29" s="128"/>
      <c r="G29" s="170"/>
    </row>
    <row r="30" spans="1:7" x14ac:dyDescent="0.2">
      <c r="A30" s="176" t="s">
        <v>11</v>
      </c>
      <c r="B30" s="177"/>
      <c r="C30" s="178">
        <v>15</v>
      </c>
      <c r="D30" s="177" t="s">
        <v>70</v>
      </c>
      <c r="E30" s="179"/>
      <c r="F30" s="313">
        <f>C23-F32</f>
        <v>1563734.9495482</v>
      </c>
      <c r="G30" s="314"/>
    </row>
    <row r="31" spans="1:7" x14ac:dyDescent="0.2">
      <c r="A31" s="176" t="s">
        <v>71</v>
      </c>
      <c r="B31" s="177"/>
      <c r="C31" s="178">
        <f>C30</f>
        <v>15</v>
      </c>
      <c r="D31" s="177" t="s">
        <v>72</v>
      </c>
      <c r="E31" s="179"/>
      <c r="F31" s="313">
        <f>ROUND(PRODUCT(F30,C31/100),0)</f>
        <v>234560</v>
      </c>
      <c r="G31" s="314"/>
    </row>
    <row r="32" spans="1:7" x14ac:dyDescent="0.2">
      <c r="A32" s="176" t="s">
        <v>11</v>
      </c>
      <c r="B32" s="177"/>
      <c r="C32" s="178">
        <v>0</v>
      </c>
      <c r="D32" s="177" t="s">
        <v>72</v>
      </c>
      <c r="E32" s="179"/>
      <c r="F32" s="313">
        <v>0</v>
      </c>
      <c r="G32" s="314"/>
    </row>
    <row r="33" spans="1:8" x14ac:dyDescent="0.2">
      <c r="A33" s="176" t="s">
        <v>71</v>
      </c>
      <c r="B33" s="180"/>
      <c r="C33" s="181">
        <f>C32</f>
        <v>0</v>
      </c>
      <c r="D33" s="177" t="s">
        <v>72</v>
      </c>
      <c r="E33" s="154"/>
      <c r="F33" s="313">
        <f>ROUND(PRODUCT(F32,C33/100),0)</f>
        <v>0</v>
      </c>
      <c r="G33" s="314"/>
    </row>
    <row r="34" spans="1:8" s="185" customFormat="1" ht="19.5" customHeight="1" thickBot="1" x14ac:dyDescent="0.3">
      <c r="A34" s="182" t="s">
        <v>73</v>
      </c>
      <c r="B34" s="183"/>
      <c r="C34" s="183"/>
      <c r="D34" s="183"/>
      <c r="E34" s="184"/>
      <c r="F34" s="315">
        <f>ROUND(SUM(F30:F33),0)</f>
        <v>1798295</v>
      </c>
      <c r="G34" s="316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7"/>
      <c r="C37" s="317"/>
      <c r="D37" s="317"/>
      <c r="E37" s="317"/>
      <c r="F37" s="317"/>
      <c r="G37" s="317"/>
      <c r="H37" s="1" t="s">
        <v>1</v>
      </c>
    </row>
    <row r="38" spans="1:8" ht="12.75" customHeight="1" x14ac:dyDescent="0.2">
      <c r="A38" s="186"/>
      <c r="B38" s="317"/>
      <c r="C38" s="317"/>
      <c r="D38" s="317"/>
      <c r="E38" s="317"/>
      <c r="F38" s="317"/>
      <c r="G38" s="317"/>
      <c r="H38" s="1" t="s">
        <v>1</v>
      </c>
    </row>
    <row r="39" spans="1:8" x14ac:dyDescent="0.2">
      <c r="A39" s="186"/>
      <c r="B39" s="317"/>
      <c r="C39" s="317"/>
      <c r="D39" s="317"/>
      <c r="E39" s="317"/>
      <c r="F39" s="317"/>
      <c r="G39" s="317"/>
      <c r="H39" s="1" t="s">
        <v>1</v>
      </c>
    </row>
    <row r="40" spans="1:8" x14ac:dyDescent="0.2">
      <c r="A40" s="186"/>
      <c r="B40" s="317"/>
      <c r="C40" s="317"/>
      <c r="D40" s="317"/>
      <c r="E40" s="317"/>
      <c r="F40" s="317"/>
      <c r="G40" s="317"/>
      <c r="H40" s="1" t="s">
        <v>1</v>
      </c>
    </row>
    <row r="41" spans="1:8" x14ac:dyDescent="0.2">
      <c r="A41" s="186"/>
      <c r="B41" s="317"/>
      <c r="C41" s="317"/>
      <c r="D41" s="317"/>
      <c r="E41" s="317"/>
      <c r="F41" s="317"/>
      <c r="G41" s="317"/>
      <c r="H41" s="1" t="s">
        <v>1</v>
      </c>
    </row>
    <row r="42" spans="1:8" x14ac:dyDescent="0.2">
      <c r="A42" s="186"/>
      <c r="B42" s="317"/>
      <c r="C42" s="317"/>
      <c r="D42" s="317"/>
      <c r="E42" s="317"/>
      <c r="F42" s="317"/>
      <c r="G42" s="317"/>
      <c r="H42" s="1" t="s">
        <v>1</v>
      </c>
    </row>
    <row r="43" spans="1:8" x14ac:dyDescent="0.2">
      <c r="A43" s="186"/>
      <c r="B43" s="317"/>
      <c r="C43" s="317"/>
      <c r="D43" s="317"/>
      <c r="E43" s="317"/>
      <c r="F43" s="317"/>
      <c r="G43" s="317"/>
      <c r="H43" s="1" t="s">
        <v>1</v>
      </c>
    </row>
    <row r="44" spans="1:8" ht="12.75" customHeight="1" x14ac:dyDescent="0.2">
      <c r="A44" s="186"/>
      <c r="B44" s="317"/>
      <c r="C44" s="317"/>
      <c r="D44" s="317"/>
      <c r="E44" s="317"/>
      <c r="F44" s="317"/>
      <c r="G44" s="317"/>
      <c r="H44" s="1" t="s">
        <v>1</v>
      </c>
    </row>
    <row r="45" spans="1:8" ht="12.75" customHeight="1" x14ac:dyDescent="0.2">
      <c r="A45" s="186"/>
      <c r="B45" s="317"/>
      <c r="C45" s="317"/>
      <c r="D45" s="317"/>
      <c r="E45" s="317"/>
      <c r="F45" s="317"/>
      <c r="G45" s="317"/>
      <c r="H45" s="1" t="s">
        <v>1</v>
      </c>
    </row>
    <row r="46" spans="1:8" x14ac:dyDescent="0.2">
      <c r="B46" s="312"/>
      <c r="C46" s="312"/>
      <c r="D46" s="312"/>
      <c r="E46" s="312"/>
      <c r="F46" s="312"/>
      <c r="G46" s="312"/>
    </row>
    <row r="47" spans="1:8" x14ac:dyDescent="0.2">
      <c r="B47" s="312"/>
      <c r="C47" s="312"/>
      <c r="D47" s="312"/>
      <c r="E47" s="312"/>
      <c r="F47" s="312"/>
      <c r="G47" s="312"/>
    </row>
    <row r="48" spans="1:8" x14ac:dyDescent="0.2">
      <c r="B48" s="312"/>
      <c r="C48" s="312"/>
      <c r="D48" s="312"/>
      <c r="E48" s="312"/>
      <c r="F48" s="312"/>
      <c r="G48" s="312"/>
    </row>
    <row r="49" spans="2:7" x14ac:dyDescent="0.2">
      <c r="B49" s="312"/>
      <c r="C49" s="312"/>
      <c r="D49" s="312"/>
      <c r="E49" s="312"/>
      <c r="F49" s="312"/>
      <c r="G49" s="312"/>
    </row>
    <row r="50" spans="2:7" x14ac:dyDescent="0.2">
      <c r="B50" s="312"/>
      <c r="C50" s="312"/>
      <c r="D50" s="312"/>
      <c r="E50" s="312"/>
      <c r="F50" s="312"/>
      <c r="G50" s="312"/>
    </row>
    <row r="51" spans="2:7" x14ac:dyDescent="0.2">
      <c r="B51" s="312"/>
      <c r="C51" s="312"/>
      <c r="D51" s="312"/>
      <c r="E51" s="312"/>
      <c r="F51" s="312"/>
      <c r="G51" s="312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18" t="s">
        <v>2</v>
      </c>
      <c r="B1" s="319"/>
      <c r="C1" s="187" t="s">
        <v>105</v>
      </c>
      <c r="D1" s="188"/>
      <c r="E1" s="189"/>
      <c r="F1" s="188"/>
      <c r="G1" s="190" t="s">
        <v>75</v>
      </c>
      <c r="H1" s="191" t="s">
        <v>2062</v>
      </c>
      <c r="I1" s="192"/>
    </row>
    <row r="2" spans="1:9" ht="13.5" thickBot="1" x14ac:dyDescent="0.25">
      <c r="A2" s="320" t="s">
        <v>76</v>
      </c>
      <c r="B2" s="321"/>
      <c r="C2" s="193" t="s">
        <v>2061</v>
      </c>
      <c r="D2" s="194"/>
      <c r="E2" s="195"/>
      <c r="F2" s="194"/>
      <c r="G2" s="322" t="s">
        <v>110</v>
      </c>
      <c r="H2" s="323"/>
      <c r="I2" s="324"/>
    </row>
    <row r="3" spans="1:9" ht="13.5" thickTop="1" x14ac:dyDescent="0.2">
      <c r="F3" s="128"/>
    </row>
    <row r="4" spans="1:9" ht="19.5" customHeight="1" x14ac:dyDescent="0.25">
      <c r="A4" s="196" t="s">
        <v>77</v>
      </c>
      <c r="B4" s="197"/>
      <c r="C4" s="197"/>
      <c r="D4" s="197"/>
      <c r="E4" s="198"/>
      <c r="F4" s="197"/>
      <c r="G4" s="197"/>
      <c r="H4" s="197"/>
      <c r="I4" s="197"/>
    </row>
    <row r="5" spans="1:9" ht="13.5" thickBot="1" x14ac:dyDescent="0.25"/>
    <row r="6" spans="1:9" s="128" customFormat="1" ht="13.5" thickBot="1" x14ac:dyDescent="0.25">
      <c r="A6" s="199"/>
      <c r="B6" s="200" t="s">
        <v>78</v>
      </c>
      <c r="C6" s="200"/>
      <c r="D6" s="201"/>
      <c r="E6" s="202" t="s">
        <v>25</v>
      </c>
      <c r="F6" s="203" t="s">
        <v>26</v>
      </c>
      <c r="G6" s="203" t="s">
        <v>27</v>
      </c>
      <c r="H6" s="203" t="s">
        <v>28</v>
      </c>
      <c r="I6" s="204" t="s">
        <v>29</v>
      </c>
    </row>
    <row r="7" spans="1:9" s="128" customFormat="1" x14ac:dyDescent="0.2">
      <c r="A7" s="294" t="str">
        <f>'11 170223-1 Pol'!B7</f>
        <v>1</v>
      </c>
      <c r="B7" s="62" t="str">
        <f>'11 170223-1 Pol'!C7</f>
        <v>Zemní práce</v>
      </c>
      <c r="D7" s="205"/>
      <c r="E7" s="295">
        <f>'11 170223-1 Pol'!BA44</f>
        <v>251240.14520000003</v>
      </c>
      <c r="F7" s="296">
        <f>'11 170223-1 Pol'!BB44</f>
        <v>0</v>
      </c>
      <c r="G7" s="296">
        <f>'11 170223-1 Pol'!BC44</f>
        <v>0</v>
      </c>
      <c r="H7" s="296">
        <f>'11 170223-1 Pol'!BD44</f>
        <v>0</v>
      </c>
      <c r="I7" s="297">
        <f>'11 170223-1 Pol'!BE44</f>
        <v>0</v>
      </c>
    </row>
    <row r="8" spans="1:9" s="128" customFormat="1" x14ac:dyDescent="0.2">
      <c r="A8" s="294" t="str">
        <f>'11 170223-1 Pol'!B45</f>
        <v>18</v>
      </c>
      <c r="B8" s="62" t="str">
        <f>'11 170223-1 Pol'!C45</f>
        <v>Povrchové úpravy terénu</v>
      </c>
      <c r="D8" s="205"/>
      <c r="E8" s="295">
        <f>'11 170223-1 Pol'!BA63</f>
        <v>47014.4692</v>
      </c>
      <c r="F8" s="296">
        <f>'11 170223-1 Pol'!BB63</f>
        <v>0</v>
      </c>
      <c r="G8" s="296">
        <f>'11 170223-1 Pol'!BC63</f>
        <v>0</v>
      </c>
      <c r="H8" s="296">
        <f>'11 170223-1 Pol'!BD63</f>
        <v>0</v>
      </c>
      <c r="I8" s="297">
        <f>'11 170223-1 Pol'!BE63</f>
        <v>0</v>
      </c>
    </row>
    <row r="9" spans="1:9" s="128" customFormat="1" x14ac:dyDescent="0.2">
      <c r="A9" s="294" t="str">
        <f>'11 170223-1 Pol'!B64</f>
        <v>2</v>
      </c>
      <c r="B9" s="62" t="str">
        <f>'11 170223-1 Pol'!C64</f>
        <v>Základy a zvláštní zakládání</v>
      </c>
      <c r="D9" s="205"/>
      <c r="E9" s="295">
        <f>'11 170223-1 Pol'!BA68</f>
        <v>31411.864400000002</v>
      </c>
      <c r="F9" s="296">
        <f>'11 170223-1 Pol'!BB68</f>
        <v>0</v>
      </c>
      <c r="G9" s="296">
        <f>'11 170223-1 Pol'!BC68</f>
        <v>0</v>
      </c>
      <c r="H9" s="296">
        <f>'11 170223-1 Pol'!BD68</f>
        <v>0</v>
      </c>
      <c r="I9" s="297">
        <f>'11 170223-1 Pol'!BE68</f>
        <v>0</v>
      </c>
    </row>
    <row r="10" spans="1:9" s="128" customFormat="1" x14ac:dyDescent="0.2">
      <c r="A10" s="294" t="str">
        <f>'11 170223-1 Pol'!B69</f>
        <v>3</v>
      </c>
      <c r="B10" s="62" t="str">
        <f>'11 170223-1 Pol'!C69</f>
        <v>Svislé a kompletní konstrukce</v>
      </c>
      <c r="D10" s="205"/>
      <c r="E10" s="295">
        <f>'11 170223-1 Pol'!BA76</f>
        <v>3694.9146000000001</v>
      </c>
      <c r="F10" s="296">
        <f>'11 170223-1 Pol'!BB76</f>
        <v>0</v>
      </c>
      <c r="G10" s="296">
        <f>'11 170223-1 Pol'!BC76</f>
        <v>0</v>
      </c>
      <c r="H10" s="296">
        <f>'11 170223-1 Pol'!BD76</f>
        <v>0</v>
      </c>
      <c r="I10" s="297">
        <f>'11 170223-1 Pol'!BE76</f>
        <v>0</v>
      </c>
    </row>
    <row r="11" spans="1:9" s="128" customFormat="1" x14ac:dyDescent="0.2">
      <c r="A11" s="294" t="str">
        <f>'11 170223-1 Pol'!B77</f>
        <v>31</v>
      </c>
      <c r="B11" s="62" t="str">
        <f>'11 170223-1 Pol'!C77</f>
        <v>Zdi podpěrné a volné</v>
      </c>
      <c r="D11" s="205"/>
      <c r="E11" s="295">
        <f>'11 170223-1 Pol'!BA104</f>
        <v>98912.424499999994</v>
      </c>
      <c r="F11" s="296">
        <f>'11 170223-1 Pol'!BB104</f>
        <v>0</v>
      </c>
      <c r="G11" s="296">
        <f>'11 170223-1 Pol'!BC104</f>
        <v>0</v>
      </c>
      <c r="H11" s="296">
        <f>'11 170223-1 Pol'!BD104</f>
        <v>0</v>
      </c>
      <c r="I11" s="297">
        <f>'11 170223-1 Pol'!BE104</f>
        <v>0</v>
      </c>
    </row>
    <row r="12" spans="1:9" s="128" customFormat="1" x14ac:dyDescent="0.2">
      <c r="A12" s="294" t="str">
        <f>'11 170223-1 Pol'!B105</f>
        <v>46</v>
      </c>
      <c r="B12" s="62" t="str">
        <f>'11 170223-1 Pol'!C105</f>
        <v>Zpevněné plochy</v>
      </c>
      <c r="D12" s="205"/>
      <c r="E12" s="295">
        <f>'11 170223-1 Pol'!BA129</f>
        <v>662699.62</v>
      </c>
      <c r="F12" s="296">
        <f>'11 170223-1 Pol'!BB129</f>
        <v>0</v>
      </c>
      <c r="G12" s="296">
        <f>'11 170223-1 Pol'!BC129</f>
        <v>0</v>
      </c>
      <c r="H12" s="296">
        <f>'11 170223-1 Pol'!BD129</f>
        <v>0</v>
      </c>
      <c r="I12" s="297">
        <f>'11 170223-1 Pol'!BE129</f>
        <v>0</v>
      </c>
    </row>
    <row r="13" spans="1:9" s="128" customFormat="1" x14ac:dyDescent="0.2">
      <c r="A13" s="294" t="str">
        <f>'11 170223-1 Pol'!B130</f>
        <v>62</v>
      </c>
      <c r="B13" s="62" t="str">
        <f>'11 170223-1 Pol'!C130</f>
        <v>Úpravy povrchů vnější</v>
      </c>
      <c r="D13" s="205"/>
      <c r="E13" s="295">
        <f>'11 170223-1 Pol'!BA142</f>
        <v>2490.9749999999999</v>
      </c>
      <c r="F13" s="296">
        <f>'11 170223-1 Pol'!BB142</f>
        <v>0</v>
      </c>
      <c r="G13" s="296">
        <f>'11 170223-1 Pol'!BC142</f>
        <v>0</v>
      </c>
      <c r="H13" s="296">
        <f>'11 170223-1 Pol'!BD142</f>
        <v>0</v>
      </c>
      <c r="I13" s="297">
        <f>'11 170223-1 Pol'!BE142</f>
        <v>0</v>
      </c>
    </row>
    <row r="14" spans="1:9" s="128" customFormat="1" x14ac:dyDescent="0.2">
      <c r="A14" s="294" t="str">
        <f>'11 170223-1 Pol'!B143</f>
        <v>8</v>
      </c>
      <c r="B14" s="62" t="str">
        <f>'11 170223-1 Pol'!C143</f>
        <v>Trubní vedení</v>
      </c>
      <c r="D14" s="205"/>
      <c r="E14" s="295">
        <f>'11 170223-1 Pol'!BA164</f>
        <v>49415.5</v>
      </c>
      <c r="F14" s="296">
        <f>'11 170223-1 Pol'!BB164</f>
        <v>0</v>
      </c>
      <c r="G14" s="296">
        <f>'11 170223-1 Pol'!BC164</f>
        <v>0</v>
      </c>
      <c r="H14" s="296">
        <f>'11 170223-1 Pol'!BD164</f>
        <v>0</v>
      </c>
      <c r="I14" s="297">
        <f>'11 170223-1 Pol'!BE164</f>
        <v>0</v>
      </c>
    </row>
    <row r="15" spans="1:9" s="128" customFormat="1" x14ac:dyDescent="0.2">
      <c r="A15" s="294" t="str">
        <f>'11 170223-1 Pol'!B165</f>
        <v>9</v>
      </c>
      <c r="B15" s="62" t="str">
        <f>'11 170223-1 Pol'!C165</f>
        <v>Ostatní konstrukce, bourání</v>
      </c>
      <c r="D15" s="205"/>
      <c r="E15" s="295">
        <f>'11 170223-1 Pol'!BA191</f>
        <v>28969.071800000002</v>
      </c>
      <c r="F15" s="296">
        <f>'11 170223-1 Pol'!BB191</f>
        <v>0</v>
      </c>
      <c r="G15" s="296">
        <f>'11 170223-1 Pol'!BC191</f>
        <v>0</v>
      </c>
      <c r="H15" s="296">
        <f>'11 170223-1 Pol'!BD191</f>
        <v>0</v>
      </c>
      <c r="I15" s="297">
        <f>'11 170223-1 Pol'!BE191</f>
        <v>0</v>
      </c>
    </row>
    <row r="16" spans="1:9" s="128" customFormat="1" x14ac:dyDescent="0.2">
      <c r="A16" s="294" t="str">
        <f>'11 170223-1 Pol'!B192</f>
        <v>900</v>
      </c>
      <c r="B16" s="62" t="str">
        <f>'11 170223-1 Pol'!C192</f>
        <v>Hodinové zúčtovací sazby</v>
      </c>
      <c r="D16" s="205"/>
      <c r="E16" s="295">
        <f>'11 170223-1 Pol'!BA196</f>
        <v>0</v>
      </c>
      <c r="F16" s="296">
        <f>'11 170223-1 Pol'!BB196</f>
        <v>0</v>
      </c>
      <c r="G16" s="296">
        <f>'11 170223-1 Pol'!BC196</f>
        <v>0</v>
      </c>
      <c r="H16" s="296">
        <f>'11 170223-1 Pol'!BD196</f>
        <v>0</v>
      </c>
      <c r="I16" s="297">
        <f>'11 170223-1 Pol'!BE196</f>
        <v>6600</v>
      </c>
    </row>
    <row r="17" spans="1:57" s="128" customFormat="1" x14ac:dyDescent="0.2">
      <c r="A17" s="294" t="str">
        <f>'11 170223-1 Pol'!B197</f>
        <v>91</v>
      </c>
      <c r="B17" s="62" t="str">
        <f>'11 170223-1 Pol'!C197</f>
        <v>Doplňující práce na komunikaci</v>
      </c>
      <c r="D17" s="205"/>
      <c r="E17" s="295">
        <f>'11 170223-1 Pol'!BA209</f>
        <v>77039.266999999993</v>
      </c>
      <c r="F17" s="296">
        <f>'11 170223-1 Pol'!BB209</f>
        <v>0</v>
      </c>
      <c r="G17" s="296">
        <f>'11 170223-1 Pol'!BC209</f>
        <v>0</v>
      </c>
      <c r="H17" s="296">
        <f>'11 170223-1 Pol'!BD209</f>
        <v>0</v>
      </c>
      <c r="I17" s="297">
        <f>'11 170223-1 Pol'!BE209</f>
        <v>0</v>
      </c>
    </row>
    <row r="18" spans="1:57" s="128" customFormat="1" x14ac:dyDescent="0.2">
      <c r="A18" s="294" t="str">
        <f>'11 170223-1 Pol'!B210</f>
        <v>95</v>
      </c>
      <c r="B18" s="62" t="str">
        <f>'11 170223-1 Pol'!C210</f>
        <v>Dokončovací konstrukce na pozemních stavbách</v>
      </c>
      <c r="D18" s="205"/>
      <c r="E18" s="295">
        <f>'11 170223-1 Pol'!BA225</f>
        <v>102581.2</v>
      </c>
      <c r="F18" s="296">
        <f>'11 170223-1 Pol'!BB225</f>
        <v>0</v>
      </c>
      <c r="G18" s="296">
        <f>'11 170223-1 Pol'!BC225</f>
        <v>0</v>
      </c>
      <c r="H18" s="296">
        <f>'11 170223-1 Pol'!BD225</f>
        <v>0</v>
      </c>
      <c r="I18" s="297">
        <f>'11 170223-1 Pol'!BE225</f>
        <v>0</v>
      </c>
    </row>
    <row r="19" spans="1:57" s="128" customFormat="1" x14ac:dyDescent="0.2">
      <c r="A19" s="294" t="str">
        <f>'11 170223-1 Pol'!B226</f>
        <v>99</v>
      </c>
      <c r="B19" s="62" t="str">
        <f>'11 170223-1 Pol'!C226</f>
        <v>Staveništní přesun hmot</v>
      </c>
      <c r="D19" s="205"/>
      <c r="E19" s="295">
        <f>'11 170223-1 Pol'!BA228</f>
        <v>140759.9262482</v>
      </c>
      <c r="F19" s="296">
        <f>'11 170223-1 Pol'!BB228</f>
        <v>0</v>
      </c>
      <c r="G19" s="296">
        <f>'11 170223-1 Pol'!BC228</f>
        <v>0</v>
      </c>
      <c r="H19" s="296">
        <f>'11 170223-1 Pol'!BD228</f>
        <v>0</v>
      </c>
      <c r="I19" s="297">
        <f>'11 170223-1 Pol'!BE228</f>
        <v>0</v>
      </c>
    </row>
    <row r="20" spans="1:57" s="128" customFormat="1" x14ac:dyDescent="0.2">
      <c r="A20" s="294" t="str">
        <f>'11 170223-1 Pol'!B229</f>
        <v>711</v>
      </c>
      <c r="B20" s="62" t="str">
        <f>'11 170223-1 Pol'!C229</f>
        <v>Izolace proti vodě</v>
      </c>
      <c r="D20" s="205"/>
      <c r="E20" s="295">
        <f>'11 170223-1 Pol'!BA234</f>
        <v>0</v>
      </c>
      <c r="F20" s="296">
        <f>'11 170223-1 Pol'!BB234</f>
        <v>3638.7779999999998</v>
      </c>
      <c r="G20" s="296">
        <f>'11 170223-1 Pol'!BC234</f>
        <v>0</v>
      </c>
      <c r="H20" s="296">
        <f>'11 170223-1 Pol'!BD234</f>
        <v>0</v>
      </c>
      <c r="I20" s="297">
        <f>'11 170223-1 Pol'!BE234</f>
        <v>0</v>
      </c>
    </row>
    <row r="21" spans="1:57" s="128" customFormat="1" ht="13.5" thickBot="1" x14ac:dyDescent="0.25">
      <c r="A21" s="294" t="str">
        <f>'11 170223-1 Pol'!B235</f>
        <v>D96</v>
      </c>
      <c r="B21" s="62" t="str">
        <f>'11 170223-1 Pol'!C235</f>
        <v>Přesuny suti a vybouraných hmot</v>
      </c>
      <c r="D21" s="205"/>
      <c r="E21" s="295">
        <f>'11 170223-1 Pol'!BA241</f>
        <v>57266.793599999997</v>
      </c>
      <c r="F21" s="296">
        <f>'11 170223-1 Pol'!BB241</f>
        <v>0</v>
      </c>
      <c r="G21" s="296">
        <f>'11 170223-1 Pol'!BC241</f>
        <v>0</v>
      </c>
      <c r="H21" s="296">
        <f>'11 170223-1 Pol'!BD241</f>
        <v>0</v>
      </c>
      <c r="I21" s="297">
        <f>'11 170223-1 Pol'!BE241</f>
        <v>0</v>
      </c>
    </row>
    <row r="22" spans="1:57" s="14" customFormat="1" ht="13.5" thickBot="1" x14ac:dyDescent="0.25">
      <c r="A22" s="206"/>
      <c r="B22" s="207" t="s">
        <v>79</v>
      </c>
      <c r="C22" s="207"/>
      <c r="D22" s="208"/>
      <c r="E22" s="209">
        <f>SUM(E7:E21)</f>
        <v>1553496.1715482001</v>
      </c>
      <c r="F22" s="210">
        <f>SUM(F7:F21)</f>
        <v>3638.7779999999998</v>
      </c>
      <c r="G22" s="210">
        <f>SUM(G7:G21)</f>
        <v>0</v>
      </c>
      <c r="H22" s="210">
        <f>SUM(H7:H21)</f>
        <v>0</v>
      </c>
      <c r="I22" s="211">
        <f>SUM(I7:I21)</f>
        <v>6600</v>
      </c>
    </row>
    <row r="23" spans="1:57" x14ac:dyDescent="0.2">
      <c r="A23" s="128"/>
      <c r="B23" s="128"/>
      <c r="C23" s="128"/>
      <c r="D23" s="128"/>
      <c r="E23" s="128"/>
      <c r="F23" s="128"/>
      <c r="G23" s="128"/>
      <c r="H23" s="128"/>
      <c r="I23" s="128"/>
    </row>
    <row r="24" spans="1:57" ht="19.5" customHeight="1" x14ac:dyDescent="0.25">
      <c r="A24" s="197" t="s">
        <v>80</v>
      </c>
      <c r="B24" s="197"/>
      <c r="C24" s="197"/>
      <c r="D24" s="197"/>
      <c r="E24" s="197"/>
      <c r="F24" s="197"/>
      <c r="G24" s="212"/>
      <c r="H24" s="197"/>
      <c r="I24" s="197"/>
      <c r="BA24" s="134"/>
      <c r="BB24" s="134"/>
      <c r="BC24" s="134"/>
      <c r="BD24" s="134"/>
      <c r="BE24" s="134"/>
    </row>
    <row r="25" spans="1:57" ht="13.5" thickBot="1" x14ac:dyDescent="0.25"/>
    <row r="26" spans="1:57" x14ac:dyDescent="0.2">
      <c r="A26" s="163" t="s">
        <v>81</v>
      </c>
      <c r="B26" s="164"/>
      <c r="C26" s="164"/>
      <c r="D26" s="213"/>
      <c r="E26" s="214" t="s">
        <v>82</v>
      </c>
      <c r="F26" s="215" t="s">
        <v>12</v>
      </c>
      <c r="G26" s="216" t="s">
        <v>83</v>
      </c>
      <c r="H26" s="217"/>
      <c r="I26" s="218" t="s">
        <v>82</v>
      </c>
    </row>
    <row r="27" spans="1:57" x14ac:dyDescent="0.2">
      <c r="A27" s="157"/>
      <c r="B27" s="148"/>
      <c r="C27" s="148"/>
      <c r="D27" s="219"/>
      <c r="E27" s="220"/>
      <c r="F27" s="221"/>
      <c r="G27" s="222">
        <f>CHOOSE(BA27+1,E22+F22,E22+F22+H22,E22+F22+G22+H22,E22,F22,H22,G22,H22+G22,0)</f>
        <v>0</v>
      </c>
      <c r="H27" s="223"/>
      <c r="I27" s="224">
        <f>E27+F27*G27/100</f>
        <v>0</v>
      </c>
      <c r="BA27" s="1">
        <v>8</v>
      </c>
    </row>
    <row r="28" spans="1:57" ht="13.5" thickBot="1" x14ac:dyDescent="0.25">
      <c r="A28" s="225"/>
      <c r="B28" s="226" t="s">
        <v>84</v>
      </c>
      <c r="C28" s="227"/>
      <c r="D28" s="228"/>
      <c r="E28" s="229"/>
      <c r="F28" s="230"/>
      <c r="G28" s="230"/>
      <c r="H28" s="325">
        <f>SUM(I27:I27)</f>
        <v>0</v>
      </c>
      <c r="I28" s="326"/>
    </row>
    <row r="30" spans="1:57" x14ac:dyDescent="0.2">
      <c r="B30" s="14"/>
      <c r="F30" s="231"/>
      <c r="G30" s="232"/>
      <c r="H30" s="232"/>
      <c r="I30" s="46"/>
    </row>
    <row r="31" spans="1:57" x14ac:dyDescent="0.2">
      <c r="F31" s="231"/>
      <c r="G31" s="232"/>
      <c r="H31" s="232"/>
      <c r="I31" s="46"/>
    </row>
    <row r="32" spans="1:57" x14ac:dyDescent="0.2">
      <c r="F32" s="231"/>
      <c r="G32" s="232"/>
      <c r="H32" s="232"/>
      <c r="I32" s="46"/>
    </row>
    <row r="33" spans="6:9" x14ac:dyDescent="0.2">
      <c r="F33" s="231"/>
      <c r="G33" s="232"/>
      <c r="H33" s="232"/>
      <c r="I33" s="46"/>
    </row>
    <row r="34" spans="6:9" x14ac:dyDescent="0.2">
      <c r="F34" s="231"/>
      <c r="G34" s="232"/>
      <c r="H34" s="232"/>
      <c r="I34" s="46"/>
    </row>
    <row r="35" spans="6:9" x14ac:dyDescent="0.2">
      <c r="F35" s="231"/>
      <c r="G35" s="232"/>
      <c r="H35" s="232"/>
      <c r="I35" s="46"/>
    </row>
    <row r="36" spans="6:9" x14ac:dyDescent="0.2">
      <c r="F36" s="231"/>
      <c r="G36" s="232"/>
      <c r="H36" s="232"/>
      <c r="I36" s="46"/>
    </row>
    <row r="37" spans="6:9" x14ac:dyDescent="0.2">
      <c r="F37" s="231"/>
      <c r="G37" s="232"/>
      <c r="H37" s="232"/>
      <c r="I37" s="46"/>
    </row>
    <row r="38" spans="6:9" x14ac:dyDescent="0.2">
      <c r="F38" s="231"/>
      <c r="G38" s="232"/>
      <c r="H38" s="232"/>
      <c r="I38" s="46"/>
    </row>
    <row r="39" spans="6:9" x14ac:dyDescent="0.2">
      <c r="F39" s="231"/>
      <c r="G39" s="232"/>
      <c r="H39" s="232"/>
      <c r="I39" s="46"/>
    </row>
    <row r="40" spans="6:9" x14ac:dyDescent="0.2">
      <c r="F40" s="231"/>
      <c r="G40" s="232"/>
      <c r="H40" s="232"/>
      <c r="I40" s="46"/>
    </row>
    <row r="41" spans="6:9" x14ac:dyDescent="0.2">
      <c r="F41" s="231"/>
      <c r="G41" s="232"/>
      <c r="H41" s="232"/>
      <c r="I41" s="46"/>
    </row>
    <row r="42" spans="6:9" x14ac:dyDescent="0.2">
      <c r="F42" s="231"/>
      <c r="G42" s="232"/>
      <c r="H42" s="232"/>
      <c r="I42" s="46"/>
    </row>
    <row r="43" spans="6:9" x14ac:dyDescent="0.2">
      <c r="F43" s="231"/>
      <c r="G43" s="232"/>
      <c r="H43" s="232"/>
      <c r="I43" s="46"/>
    </row>
    <row r="44" spans="6:9" x14ac:dyDescent="0.2">
      <c r="F44" s="231"/>
      <c r="G44" s="232"/>
      <c r="H44" s="232"/>
      <c r="I44" s="46"/>
    </row>
    <row r="45" spans="6:9" x14ac:dyDescent="0.2">
      <c r="F45" s="231"/>
      <c r="G45" s="232"/>
      <c r="H45" s="232"/>
      <c r="I45" s="46"/>
    </row>
    <row r="46" spans="6:9" x14ac:dyDescent="0.2">
      <c r="F46" s="231"/>
      <c r="G46" s="232"/>
      <c r="H46" s="232"/>
      <c r="I46" s="46"/>
    </row>
    <row r="47" spans="6:9" x14ac:dyDescent="0.2">
      <c r="F47" s="231"/>
      <c r="G47" s="232"/>
      <c r="H47" s="232"/>
      <c r="I47" s="46"/>
    </row>
    <row r="48" spans="6:9" x14ac:dyDescent="0.2">
      <c r="F48" s="231"/>
      <c r="G48" s="232"/>
      <c r="H48" s="232"/>
      <c r="I48" s="46"/>
    </row>
    <row r="49" spans="6:9" x14ac:dyDescent="0.2">
      <c r="F49" s="231"/>
      <c r="G49" s="232"/>
      <c r="H49" s="232"/>
      <c r="I49" s="46"/>
    </row>
    <row r="50" spans="6:9" x14ac:dyDescent="0.2">
      <c r="F50" s="231"/>
      <c r="G50" s="232"/>
      <c r="H50" s="232"/>
      <c r="I50" s="46"/>
    </row>
    <row r="51" spans="6:9" x14ac:dyDescent="0.2">
      <c r="F51" s="231"/>
      <c r="G51" s="232"/>
      <c r="H51" s="232"/>
      <c r="I51" s="46"/>
    </row>
    <row r="52" spans="6:9" x14ac:dyDescent="0.2">
      <c r="F52" s="231"/>
      <c r="G52" s="232"/>
      <c r="H52" s="232"/>
      <c r="I52" s="46"/>
    </row>
    <row r="53" spans="6:9" x14ac:dyDescent="0.2">
      <c r="F53" s="231"/>
      <c r="G53" s="232"/>
      <c r="H53" s="232"/>
      <c r="I53" s="46"/>
    </row>
    <row r="54" spans="6:9" x14ac:dyDescent="0.2">
      <c r="F54" s="231"/>
      <c r="G54" s="232"/>
      <c r="H54" s="232"/>
      <c r="I54" s="46"/>
    </row>
    <row r="55" spans="6:9" x14ac:dyDescent="0.2">
      <c r="F55" s="231"/>
      <c r="G55" s="232"/>
      <c r="H55" s="232"/>
      <c r="I55" s="46"/>
    </row>
    <row r="56" spans="6:9" x14ac:dyDescent="0.2">
      <c r="F56" s="231"/>
      <c r="G56" s="232"/>
      <c r="H56" s="232"/>
      <c r="I56" s="46"/>
    </row>
    <row r="57" spans="6:9" x14ac:dyDescent="0.2">
      <c r="F57" s="231"/>
      <c r="G57" s="232"/>
      <c r="H57" s="232"/>
      <c r="I57" s="46"/>
    </row>
    <row r="58" spans="6:9" x14ac:dyDescent="0.2">
      <c r="F58" s="231"/>
      <c r="G58" s="232"/>
      <c r="H58" s="232"/>
      <c r="I58" s="46"/>
    </row>
    <row r="59" spans="6:9" x14ac:dyDescent="0.2">
      <c r="F59" s="231"/>
      <c r="G59" s="232"/>
      <c r="H59" s="232"/>
      <c r="I59" s="46"/>
    </row>
    <row r="60" spans="6:9" x14ac:dyDescent="0.2">
      <c r="F60" s="231"/>
      <c r="G60" s="232"/>
      <c r="H60" s="232"/>
      <c r="I60" s="46"/>
    </row>
    <row r="61" spans="6:9" x14ac:dyDescent="0.2">
      <c r="F61" s="231"/>
      <c r="G61" s="232"/>
      <c r="H61" s="232"/>
      <c r="I61" s="46"/>
    </row>
    <row r="62" spans="6:9" x14ac:dyDescent="0.2">
      <c r="F62" s="231"/>
      <c r="G62" s="232"/>
      <c r="H62" s="232"/>
      <c r="I62" s="46"/>
    </row>
    <row r="63" spans="6:9" x14ac:dyDescent="0.2">
      <c r="F63" s="231"/>
      <c r="G63" s="232"/>
      <c r="H63" s="232"/>
      <c r="I63" s="46"/>
    </row>
    <row r="64" spans="6:9" x14ac:dyDescent="0.2">
      <c r="F64" s="231"/>
      <c r="G64" s="232"/>
      <c r="H64" s="232"/>
      <c r="I64" s="46"/>
    </row>
    <row r="65" spans="6:9" x14ac:dyDescent="0.2">
      <c r="F65" s="231"/>
      <c r="G65" s="232"/>
      <c r="H65" s="232"/>
      <c r="I65" s="46"/>
    </row>
    <row r="66" spans="6:9" x14ac:dyDescent="0.2">
      <c r="F66" s="231"/>
      <c r="G66" s="232"/>
      <c r="H66" s="232"/>
      <c r="I66" s="46"/>
    </row>
    <row r="67" spans="6:9" x14ac:dyDescent="0.2">
      <c r="F67" s="231"/>
      <c r="G67" s="232"/>
      <c r="H67" s="232"/>
      <c r="I67" s="46"/>
    </row>
    <row r="68" spans="6:9" x14ac:dyDescent="0.2">
      <c r="F68" s="231"/>
      <c r="G68" s="232"/>
      <c r="H68" s="232"/>
      <c r="I68" s="46"/>
    </row>
    <row r="69" spans="6:9" x14ac:dyDescent="0.2">
      <c r="F69" s="231"/>
      <c r="G69" s="232"/>
      <c r="H69" s="232"/>
      <c r="I69" s="46"/>
    </row>
    <row r="70" spans="6:9" x14ac:dyDescent="0.2">
      <c r="F70" s="231"/>
      <c r="G70" s="232"/>
      <c r="H70" s="232"/>
      <c r="I70" s="46"/>
    </row>
    <row r="71" spans="6:9" x14ac:dyDescent="0.2">
      <c r="F71" s="231"/>
      <c r="G71" s="232"/>
      <c r="H71" s="232"/>
      <c r="I71" s="46"/>
    </row>
    <row r="72" spans="6:9" x14ac:dyDescent="0.2">
      <c r="F72" s="231"/>
      <c r="G72" s="232"/>
      <c r="H72" s="232"/>
      <c r="I72" s="46"/>
    </row>
    <row r="73" spans="6:9" x14ac:dyDescent="0.2">
      <c r="F73" s="231"/>
      <c r="G73" s="232"/>
      <c r="H73" s="232"/>
      <c r="I73" s="46"/>
    </row>
    <row r="74" spans="6:9" x14ac:dyDescent="0.2">
      <c r="F74" s="231"/>
      <c r="G74" s="232"/>
      <c r="H74" s="232"/>
      <c r="I74" s="46"/>
    </row>
    <row r="75" spans="6:9" x14ac:dyDescent="0.2">
      <c r="F75" s="231"/>
      <c r="G75" s="232"/>
      <c r="H75" s="232"/>
      <c r="I75" s="46"/>
    </row>
    <row r="76" spans="6:9" x14ac:dyDescent="0.2">
      <c r="F76" s="231"/>
      <c r="G76" s="232"/>
      <c r="H76" s="232"/>
      <c r="I76" s="46"/>
    </row>
    <row r="77" spans="6:9" x14ac:dyDescent="0.2">
      <c r="F77" s="231"/>
      <c r="G77" s="232"/>
      <c r="H77" s="232"/>
      <c r="I77" s="46"/>
    </row>
    <row r="78" spans="6:9" x14ac:dyDescent="0.2">
      <c r="F78" s="231"/>
      <c r="G78" s="232"/>
      <c r="H78" s="232"/>
      <c r="I78" s="46"/>
    </row>
    <row r="79" spans="6:9" x14ac:dyDescent="0.2">
      <c r="F79" s="231"/>
      <c r="G79" s="232"/>
      <c r="H79" s="232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314"/>
  <sheetViews>
    <sheetView showGridLines="0" showZeros="0" topLeftCell="A215" zoomScaleNormal="100" zoomScaleSheetLayoutView="100" workbookViewId="0">
      <selection activeCell="F241" sqref="F241"/>
    </sheetView>
  </sheetViews>
  <sheetFormatPr defaultRowHeight="12.75" x14ac:dyDescent="0.2"/>
  <cols>
    <col min="1" max="1" width="4.42578125" style="233" customWidth="1"/>
    <col min="2" max="2" width="11.5703125" style="233" customWidth="1"/>
    <col min="3" max="3" width="40.42578125" style="233" customWidth="1"/>
    <col min="4" max="4" width="5.5703125" style="233" customWidth="1"/>
    <col min="5" max="5" width="8.5703125" style="243" customWidth="1"/>
    <col min="6" max="6" width="9.85546875" style="233" customWidth="1"/>
    <col min="7" max="7" width="13.85546875" style="233" customWidth="1"/>
    <col min="8" max="8" width="11.7109375" style="233" hidden="1" customWidth="1"/>
    <col min="9" max="9" width="11.5703125" style="233" hidden="1" customWidth="1"/>
    <col min="10" max="10" width="11" style="233" hidden="1" customWidth="1"/>
    <col min="11" max="11" width="10.42578125" style="233" hidden="1" customWidth="1"/>
    <col min="12" max="12" width="75.42578125" style="233" customWidth="1"/>
    <col min="13" max="13" width="45.28515625" style="233" customWidth="1"/>
    <col min="14" max="16384" width="9.140625" style="233"/>
  </cols>
  <sheetData>
    <row r="1" spans="1:80" ht="15.75" x14ac:dyDescent="0.25">
      <c r="A1" s="327" t="s">
        <v>102</v>
      </c>
      <c r="B1" s="327"/>
      <c r="C1" s="327"/>
      <c r="D1" s="327"/>
      <c r="E1" s="327"/>
      <c r="F1" s="327"/>
      <c r="G1" s="327"/>
    </row>
    <row r="2" spans="1:80" ht="14.25" customHeight="1" thickBot="1" x14ac:dyDescent="0.25">
      <c r="B2" s="234"/>
      <c r="C2" s="235"/>
      <c r="D2" s="235"/>
      <c r="E2" s="236"/>
      <c r="F2" s="235"/>
      <c r="G2" s="235"/>
    </row>
    <row r="3" spans="1:80" ht="13.5" thickTop="1" x14ac:dyDescent="0.2">
      <c r="A3" s="318" t="s">
        <v>2</v>
      </c>
      <c r="B3" s="319"/>
      <c r="C3" s="187" t="s">
        <v>105</v>
      </c>
      <c r="D3" s="237"/>
      <c r="E3" s="238" t="s">
        <v>85</v>
      </c>
      <c r="F3" s="239" t="str">
        <f>'11 170223-1 Rek'!H1</f>
        <v>17/02/23-1</v>
      </c>
      <c r="G3" s="240"/>
    </row>
    <row r="4" spans="1:80" ht="13.5" thickBot="1" x14ac:dyDescent="0.25">
      <c r="A4" s="328" t="s">
        <v>76</v>
      </c>
      <c r="B4" s="321"/>
      <c r="C4" s="193" t="s">
        <v>2061</v>
      </c>
      <c r="D4" s="241"/>
      <c r="E4" s="329" t="str">
        <f>'11 170223-1 Rek'!G2</f>
        <v>Rozpočet k projektu (výkaz výměr)</v>
      </c>
      <c r="F4" s="330"/>
      <c r="G4" s="331"/>
    </row>
    <row r="5" spans="1:80" ht="13.5" thickTop="1" x14ac:dyDescent="0.2">
      <c r="A5" s="242"/>
      <c r="G5" s="244"/>
    </row>
    <row r="6" spans="1:80" ht="27" customHeight="1" x14ac:dyDescent="0.2">
      <c r="A6" s="245" t="s">
        <v>86</v>
      </c>
      <c r="B6" s="246" t="s">
        <v>87</v>
      </c>
      <c r="C6" s="246" t="s">
        <v>88</v>
      </c>
      <c r="D6" s="246" t="s">
        <v>89</v>
      </c>
      <c r="E6" s="247" t="s">
        <v>90</v>
      </c>
      <c r="F6" s="246" t="s">
        <v>91</v>
      </c>
      <c r="G6" s="248" t="s">
        <v>92</v>
      </c>
      <c r="H6" s="249" t="s">
        <v>93</v>
      </c>
      <c r="I6" s="249" t="s">
        <v>94</v>
      </c>
      <c r="J6" s="249" t="s">
        <v>95</v>
      </c>
      <c r="K6" s="249" t="s">
        <v>96</v>
      </c>
    </row>
    <row r="7" spans="1:80" x14ac:dyDescent="0.2">
      <c r="A7" s="250" t="s">
        <v>97</v>
      </c>
      <c r="B7" s="251" t="s">
        <v>98</v>
      </c>
      <c r="C7" s="252" t="s">
        <v>99</v>
      </c>
      <c r="D7" s="253"/>
      <c r="E7" s="254"/>
      <c r="F7" s="254"/>
      <c r="G7" s="255"/>
      <c r="H7" s="256"/>
      <c r="I7" s="257"/>
      <c r="J7" s="258"/>
      <c r="K7" s="259"/>
      <c r="O7" s="260">
        <v>1</v>
      </c>
    </row>
    <row r="8" spans="1:80" x14ac:dyDescent="0.2">
      <c r="A8" s="261">
        <v>1</v>
      </c>
      <c r="B8" s="262" t="s">
        <v>2063</v>
      </c>
      <c r="C8" s="263" t="s">
        <v>2064</v>
      </c>
      <c r="D8" s="264" t="s">
        <v>155</v>
      </c>
      <c r="E8" s="265">
        <v>247.21629999999999</v>
      </c>
      <c r="F8" s="265">
        <v>197</v>
      </c>
      <c r="G8" s="266">
        <f>E8*F8</f>
        <v>48701.611099999995</v>
      </c>
      <c r="H8" s="267">
        <v>0</v>
      </c>
      <c r="I8" s="268">
        <f>E8*H8</f>
        <v>0</v>
      </c>
      <c r="J8" s="267">
        <v>0</v>
      </c>
      <c r="K8" s="268">
        <f>E8*J8</f>
        <v>0</v>
      </c>
      <c r="O8" s="260">
        <v>2</v>
      </c>
      <c r="AA8" s="233">
        <v>1</v>
      </c>
      <c r="AB8" s="233">
        <v>1</v>
      </c>
      <c r="AC8" s="233">
        <v>1</v>
      </c>
      <c r="AZ8" s="233">
        <v>1</v>
      </c>
      <c r="BA8" s="233">
        <f>IF(AZ8=1,G8,0)</f>
        <v>48701.611099999995</v>
      </c>
      <c r="BB8" s="233">
        <f>IF(AZ8=2,G8,0)</f>
        <v>0</v>
      </c>
      <c r="BC8" s="233">
        <f>IF(AZ8=3,G8,0)</f>
        <v>0</v>
      </c>
      <c r="BD8" s="233">
        <f>IF(AZ8=4,G8,0)</f>
        <v>0</v>
      </c>
      <c r="BE8" s="233">
        <f>IF(AZ8=5,G8,0)</f>
        <v>0</v>
      </c>
      <c r="CA8" s="260">
        <v>1</v>
      </c>
      <c r="CB8" s="260">
        <v>1</v>
      </c>
    </row>
    <row r="9" spans="1:80" x14ac:dyDescent="0.2">
      <c r="A9" s="269"/>
      <c r="B9" s="272"/>
      <c r="C9" s="332" t="s">
        <v>2065</v>
      </c>
      <c r="D9" s="333"/>
      <c r="E9" s="273">
        <v>0</v>
      </c>
      <c r="F9" s="274"/>
      <c r="G9" s="275"/>
      <c r="H9" s="276"/>
      <c r="I9" s="270"/>
      <c r="J9" s="277"/>
      <c r="K9" s="270"/>
      <c r="M9" s="271" t="s">
        <v>2065</v>
      </c>
      <c r="O9" s="260"/>
    </row>
    <row r="10" spans="1:80" x14ac:dyDescent="0.2">
      <c r="A10" s="269"/>
      <c r="B10" s="272"/>
      <c r="C10" s="332" t="s">
        <v>2066</v>
      </c>
      <c r="D10" s="333"/>
      <c r="E10" s="273">
        <v>0</v>
      </c>
      <c r="F10" s="274"/>
      <c r="G10" s="275"/>
      <c r="H10" s="276"/>
      <c r="I10" s="270"/>
      <c r="J10" s="277"/>
      <c r="K10" s="270"/>
      <c r="M10" s="271" t="s">
        <v>2066</v>
      </c>
      <c r="O10" s="260"/>
    </row>
    <row r="11" spans="1:80" x14ac:dyDescent="0.2">
      <c r="A11" s="269"/>
      <c r="B11" s="272"/>
      <c r="C11" s="332" t="s">
        <v>2067</v>
      </c>
      <c r="D11" s="333"/>
      <c r="E11" s="273">
        <v>225.64750000000001</v>
      </c>
      <c r="F11" s="274"/>
      <c r="G11" s="275"/>
      <c r="H11" s="276"/>
      <c r="I11" s="270"/>
      <c r="J11" s="277"/>
      <c r="K11" s="270"/>
      <c r="M11" s="271" t="s">
        <v>2067</v>
      </c>
      <c r="O11" s="260"/>
    </row>
    <row r="12" spans="1:80" x14ac:dyDescent="0.2">
      <c r="A12" s="269"/>
      <c r="B12" s="272"/>
      <c r="C12" s="332" t="s">
        <v>2068</v>
      </c>
      <c r="D12" s="333"/>
      <c r="E12" s="273">
        <v>0</v>
      </c>
      <c r="F12" s="274"/>
      <c r="G12" s="275"/>
      <c r="H12" s="276"/>
      <c r="I12" s="270"/>
      <c r="J12" s="277"/>
      <c r="K12" s="270"/>
      <c r="M12" s="271" t="s">
        <v>2068</v>
      </c>
      <c r="O12" s="260"/>
    </row>
    <row r="13" spans="1:80" x14ac:dyDescent="0.2">
      <c r="A13" s="269"/>
      <c r="B13" s="272"/>
      <c r="C13" s="332" t="s">
        <v>2069</v>
      </c>
      <c r="D13" s="333"/>
      <c r="E13" s="273">
        <v>21.5688</v>
      </c>
      <c r="F13" s="274"/>
      <c r="G13" s="275"/>
      <c r="H13" s="276"/>
      <c r="I13" s="270"/>
      <c r="J13" s="277"/>
      <c r="K13" s="270"/>
      <c r="M13" s="271" t="s">
        <v>2069</v>
      </c>
      <c r="O13" s="260"/>
    </row>
    <row r="14" spans="1:80" x14ac:dyDescent="0.2">
      <c r="A14" s="261">
        <v>2</v>
      </c>
      <c r="B14" s="262" t="s">
        <v>2070</v>
      </c>
      <c r="C14" s="263" t="s">
        <v>2071</v>
      </c>
      <c r="D14" s="264" t="s">
        <v>155</v>
      </c>
      <c r="E14" s="265">
        <v>123.6082</v>
      </c>
      <c r="F14" s="265">
        <v>41</v>
      </c>
      <c r="G14" s="266">
        <f>E14*F14</f>
        <v>5067.9362000000001</v>
      </c>
      <c r="H14" s="267">
        <v>0</v>
      </c>
      <c r="I14" s="268">
        <f>E14*H14</f>
        <v>0</v>
      </c>
      <c r="J14" s="267">
        <v>0</v>
      </c>
      <c r="K14" s="268">
        <f>E14*J14</f>
        <v>0</v>
      </c>
      <c r="O14" s="260">
        <v>2</v>
      </c>
      <c r="AA14" s="233">
        <v>1</v>
      </c>
      <c r="AB14" s="233">
        <v>1</v>
      </c>
      <c r="AC14" s="233">
        <v>1</v>
      </c>
      <c r="AZ14" s="233">
        <v>1</v>
      </c>
      <c r="BA14" s="233">
        <f>IF(AZ14=1,G14,0)</f>
        <v>5067.9362000000001</v>
      </c>
      <c r="BB14" s="233">
        <f>IF(AZ14=2,G14,0)</f>
        <v>0</v>
      </c>
      <c r="BC14" s="233">
        <f>IF(AZ14=3,G14,0)</f>
        <v>0</v>
      </c>
      <c r="BD14" s="233">
        <f>IF(AZ14=4,G14,0)</f>
        <v>0</v>
      </c>
      <c r="BE14" s="233">
        <f>IF(AZ14=5,G14,0)</f>
        <v>0</v>
      </c>
      <c r="CA14" s="260">
        <v>1</v>
      </c>
      <c r="CB14" s="260">
        <v>1</v>
      </c>
    </row>
    <row r="15" spans="1:80" x14ac:dyDescent="0.2">
      <c r="A15" s="261">
        <v>3</v>
      </c>
      <c r="B15" s="262" t="s">
        <v>2072</v>
      </c>
      <c r="C15" s="263" t="s">
        <v>2073</v>
      </c>
      <c r="D15" s="264" t="s">
        <v>155</v>
      </c>
      <c r="E15" s="265">
        <v>21.861000000000001</v>
      </c>
      <c r="F15" s="265">
        <v>645</v>
      </c>
      <c r="G15" s="266">
        <f>E15*F15</f>
        <v>14100.345000000001</v>
      </c>
      <c r="H15" s="267">
        <v>0</v>
      </c>
      <c r="I15" s="268">
        <f>E15*H15</f>
        <v>0</v>
      </c>
      <c r="J15" s="267">
        <v>0</v>
      </c>
      <c r="K15" s="268">
        <f>E15*J15</f>
        <v>0</v>
      </c>
      <c r="O15" s="260">
        <v>2</v>
      </c>
      <c r="AA15" s="233">
        <v>1</v>
      </c>
      <c r="AB15" s="233">
        <v>1</v>
      </c>
      <c r="AC15" s="233">
        <v>1</v>
      </c>
      <c r="AZ15" s="233">
        <v>1</v>
      </c>
      <c r="BA15" s="233">
        <f>IF(AZ15=1,G15,0)</f>
        <v>14100.345000000001</v>
      </c>
      <c r="BB15" s="233">
        <f>IF(AZ15=2,G15,0)</f>
        <v>0</v>
      </c>
      <c r="BC15" s="233">
        <f>IF(AZ15=3,G15,0)</f>
        <v>0</v>
      </c>
      <c r="BD15" s="233">
        <f>IF(AZ15=4,G15,0)</f>
        <v>0</v>
      </c>
      <c r="BE15" s="233">
        <f>IF(AZ15=5,G15,0)</f>
        <v>0</v>
      </c>
      <c r="CA15" s="260">
        <v>1</v>
      </c>
      <c r="CB15" s="260">
        <v>1</v>
      </c>
    </row>
    <row r="16" spans="1:80" ht="22.5" x14ac:dyDescent="0.2">
      <c r="A16" s="269"/>
      <c r="B16" s="272"/>
      <c r="C16" s="332" t="s">
        <v>2074</v>
      </c>
      <c r="D16" s="333"/>
      <c r="E16" s="273">
        <v>0</v>
      </c>
      <c r="F16" s="274"/>
      <c r="G16" s="275"/>
      <c r="H16" s="276"/>
      <c r="I16" s="270"/>
      <c r="J16" s="277"/>
      <c r="K16" s="270"/>
      <c r="M16" s="271" t="s">
        <v>2074</v>
      </c>
      <c r="O16" s="260"/>
    </row>
    <row r="17" spans="1:80" x14ac:dyDescent="0.2">
      <c r="A17" s="269"/>
      <c r="B17" s="272"/>
      <c r="C17" s="332" t="s">
        <v>2075</v>
      </c>
      <c r="D17" s="333"/>
      <c r="E17" s="273">
        <v>13.851000000000001</v>
      </c>
      <c r="F17" s="274"/>
      <c r="G17" s="275"/>
      <c r="H17" s="276"/>
      <c r="I17" s="270"/>
      <c r="J17" s="277"/>
      <c r="K17" s="270"/>
      <c r="M17" s="271" t="s">
        <v>2075</v>
      </c>
      <c r="O17" s="260"/>
    </row>
    <row r="18" spans="1:80" ht="22.5" x14ac:dyDescent="0.2">
      <c r="A18" s="269"/>
      <c r="B18" s="272"/>
      <c r="C18" s="332" t="s">
        <v>2076</v>
      </c>
      <c r="D18" s="333"/>
      <c r="E18" s="273">
        <v>0</v>
      </c>
      <c r="F18" s="274"/>
      <c r="G18" s="275"/>
      <c r="H18" s="276"/>
      <c r="I18" s="270"/>
      <c r="J18" s="277"/>
      <c r="K18" s="270"/>
      <c r="M18" s="271" t="s">
        <v>2076</v>
      </c>
      <c r="O18" s="260"/>
    </row>
    <row r="19" spans="1:80" x14ac:dyDescent="0.2">
      <c r="A19" s="269"/>
      <c r="B19" s="272"/>
      <c r="C19" s="332" t="s">
        <v>2077</v>
      </c>
      <c r="D19" s="333"/>
      <c r="E19" s="273">
        <v>6.66</v>
      </c>
      <c r="F19" s="274"/>
      <c r="G19" s="275"/>
      <c r="H19" s="276"/>
      <c r="I19" s="270"/>
      <c r="J19" s="277"/>
      <c r="K19" s="270"/>
      <c r="M19" s="271" t="s">
        <v>2077</v>
      </c>
      <c r="O19" s="260"/>
    </row>
    <row r="20" spans="1:80" x14ac:dyDescent="0.2">
      <c r="A20" s="269"/>
      <c r="B20" s="272"/>
      <c r="C20" s="332" t="s">
        <v>2078</v>
      </c>
      <c r="D20" s="333"/>
      <c r="E20" s="273">
        <v>1.35</v>
      </c>
      <c r="F20" s="274"/>
      <c r="G20" s="275"/>
      <c r="H20" s="276"/>
      <c r="I20" s="270"/>
      <c r="J20" s="277"/>
      <c r="K20" s="270"/>
      <c r="M20" s="271" t="s">
        <v>2078</v>
      </c>
      <c r="O20" s="260"/>
    </row>
    <row r="21" spans="1:80" x14ac:dyDescent="0.2">
      <c r="A21" s="261">
        <v>4</v>
      </c>
      <c r="B21" s="262" t="s">
        <v>2079</v>
      </c>
      <c r="C21" s="263" t="s">
        <v>2080</v>
      </c>
      <c r="D21" s="264" t="s">
        <v>155</v>
      </c>
      <c r="E21" s="265">
        <v>10.9305</v>
      </c>
      <c r="F21" s="265">
        <v>402</v>
      </c>
      <c r="G21" s="266">
        <f>E21*F21</f>
        <v>4394.0609999999997</v>
      </c>
      <c r="H21" s="267">
        <v>0</v>
      </c>
      <c r="I21" s="268">
        <f>E21*H21</f>
        <v>0</v>
      </c>
      <c r="J21" s="267">
        <v>0</v>
      </c>
      <c r="K21" s="268">
        <f>E21*J21</f>
        <v>0</v>
      </c>
      <c r="O21" s="260">
        <v>2</v>
      </c>
      <c r="AA21" s="233">
        <v>1</v>
      </c>
      <c r="AB21" s="233">
        <v>1</v>
      </c>
      <c r="AC21" s="233">
        <v>1</v>
      </c>
      <c r="AZ21" s="233">
        <v>1</v>
      </c>
      <c r="BA21" s="233">
        <f>IF(AZ21=1,G21,0)</f>
        <v>4394.0609999999997</v>
      </c>
      <c r="BB21" s="233">
        <f>IF(AZ21=2,G21,0)</f>
        <v>0</v>
      </c>
      <c r="BC21" s="233">
        <f>IF(AZ21=3,G21,0)</f>
        <v>0</v>
      </c>
      <c r="BD21" s="233">
        <f>IF(AZ21=4,G21,0)</f>
        <v>0</v>
      </c>
      <c r="BE21" s="233">
        <f>IF(AZ21=5,G21,0)</f>
        <v>0</v>
      </c>
      <c r="CA21" s="260">
        <v>1</v>
      </c>
      <c r="CB21" s="260">
        <v>1</v>
      </c>
    </row>
    <row r="22" spans="1:80" x14ac:dyDescent="0.2">
      <c r="A22" s="261">
        <v>5</v>
      </c>
      <c r="B22" s="262" t="s">
        <v>210</v>
      </c>
      <c r="C22" s="263" t="s">
        <v>211</v>
      </c>
      <c r="D22" s="264" t="s">
        <v>155</v>
      </c>
      <c r="E22" s="265">
        <v>197.22749999999999</v>
      </c>
      <c r="F22" s="265">
        <v>287</v>
      </c>
      <c r="G22" s="266">
        <f>E22*F22</f>
        <v>56604.292499999996</v>
      </c>
      <c r="H22" s="267">
        <v>0</v>
      </c>
      <c r="I22" s="268">
        <f>E22*H22</f>
        <v>0</v>
      </c>
      <c r="J22" s="267">
        <v>0</v>
      </c>
      <c r="K22" s="268">
        <f>E22*J22</f>
        <v>0</v>
      </c>
      <c r="O22" s="260">
        <v>2</v>
      </c>
      <c r="AA22" s="233">
        <v>1</v>
      </c>
      <c r="AB22" s="233">
        <v>1</v>
      </c>
      <c r="AC22" s="233">
        <v>1</v>
      </c>
      <c r="AZ22" s="233">
        <v>1</v>
      </c>
      <c r="BA22" s="233">
        <f>IF(AZ22=1,G22,0)</f>
        <v>56604.292499999996</v>
      </c>
      <c r="BB22" s="233">
        <f>IF(AZ22=2,G22,0)</f>
        <v>0</v>
      </c>
      <c r="BC22" s="233">
        <f>IF(AZ22=3,G22,0)</f>
        <v>0</v>
      </c>
      <c r="BD22" s="233">
        <f>IF(AZ22=4,G22,0)</f>
        <v>0</v>
      </c>
      <c r="BE22" s="233">
        <f>IF(AZ22=5,G22,0)</f>
        <v>0</v>
      </c>
      <c r="CA22" s="260">
        <v>1</v>
      </c>
      <c r="CB22" s="260">
        <v>1</v>
      </c>
    </row>
    <row r="23" spans="1:80" x14ac:dyDescent="0.2">
      <c r="A23" s="269"/>
      <c r="B23" s="272"/>
      <c r="C23" s="332" t="s">
        <v>2081</v>
      </c>
      <c r="D23" s="333"/>
      <c r="E23" s="273">
        <v>0</v>
      </c>
      <c r="F23" s="274"/>
      <c r="G23" s="275"/>
      <c r="H23" s="276"/>
      <c r="I23" s="270"/>
      <c r="J23" s="277"/>
      <c r="K23" s="270"/>
      <c r="M23" s="271" t="s">
        <v>2081</v>
      </c>
      <c r="O23" s="260"/>
    </row>
    <row r="24" spans="1:80" x14ac:dyDescent="0.2">
      <c r="A24" s="269"/>
      <c r="B24" s="272"/>
      <c r="C24" s="332" t="s">
        <v>2082</v>
      </c>
      <c r="D24" s="333"/>
      <c r="E24" s="273">
        <v>269.07729999999998</v>
      </c>
      <c r="F24" s="274"/>
      <c r="G24" s="275"/>
      <c r="H24" s="276"/>
      <c r="I24" s="270"/>
      <c r="J24" s="277"/>
      <c r="K24" s="270"/>
      <c r="M24" s="271" t="s">
        <v>2082</v>
      </c>
      <c r="O24" s="260"/>
    </row>
    <row r="25" spans="1:80" x14ac:dyDescent="0.2">
      <c r="A25" s="269"/>
      <c r="B25" s="272"/>
      <c r="C25" s="332" t="s">
        <v>2083</v>
      </c>
      <c r="D25" s="333"/>
      <c r="E25" s="273">
        <v>-71.849800000000002</v>
      </c>
      <c r="F25" s="274"/>
      <c r="G25" s="275"/>
      <c r="H25" s="276"/>
      <c r="I25" s="270"/>
      <c r="J25" s="277"/>
      <c r="K25" s="270"/>
      <c r="M25" s="271" t="s">
        <v>2083</v>
      </c>
      <c r="O25" s="260"/>
    </row>
    <row r="26" spans="1:80" ht="22.5" x14ac:dyDescent="0.2">
      <c r="A26" s="261">
        <v>6</v>
      </c>
      <c r="B26" s="262" t="s">
        <v>217</v>
      </c>
      <c r="C26" s="263" t="s">
        <v>2084</v>
      </c>
      <c r="D26" s="264" t="s">
        <v>155</v>
      </c>
      <c r="E26" s="265">
        <v>1972.2750000000001</v>
      </c>
      <c r="F26" s="265">
        <v>23</v>
      </c>
      <c r="G26" s="266">
        <f>E26*F26</f>
        <v>45362.325000000004</v>
      </c>
      <c r="H26" s="267">
        <v>0</v>
      </c>
      <c r="I26" s="268">
        <f>E26*H26</f>
        <v>0</v>
      </c>
      <c r="J26" s="267">
        <v>0</v>
      </c>
      <c r="K26" s="268">
        <f>E26*J26</f>
        <v>0</v>
      </c>
      <c r="O26" s="260">
        <v>2</v>
      </c>
      <c r="AA26" s="233">
        <v>1</v>
      </c>
      <c r="AB26" s="233">
        <v>1</v>
      </c>
      <c r="AC26" s="233">
        <v>1</v>
      </c>
      <c r="AZ26" s="233">
        <v>1</v>
      </c>
      <c r="BA26" s="233">
        <f>IF(AZ26=1,G26,0)</f>
        <v>45362.325000000004</v>
      </c>
      <c r="BB26" s="233">
        <f>IF(AZ26=2,G26,0)</f>
        <v>0</v>
      </c>
      <c r="BC26" s="233">
        <f>IF(AZ26=3,G26,0)</f>
        <v>0</v>
      </c>
      <c r="BD26" s="233">
        <f>IF(AZ26=4,G26,0)</f>
        <v>0</v>
      </c>
      <c r="BE26" s="233">
        <f>IF(AZ26=5,G26,0)</f>
        <v>0</v>
      </c>
      <c r="CA26" s="260">
        <v>1</v>
      </c>
      <c r="CB26" s="260">
        <v>1</v>
      </c>
    </row>
    <row r="27" spans="1:80" x14ac:dyDescent="0.2">
      <c r="A27" s="269"/>
      <c r="B27" s="272"/>
      <c r="C27" s="332" t="s">
        <v>2085</v>
      </c>
      <c r="D27" s="333"/>
      <c r="E27" s="273">
        <v>1972.2750000000001</v>
      </c>
      <c r="F27" s="274"/>
      <c r="G27" s="275"/>
      <c r="H27" s="276"/>
      <c r="I27" s="270"/>
      <c r="J27" s="277"/>
      <c r="K27" s="270"/>
      <c r="M27" s="271" t="s">
        <v>2085</v>
      </c>
      <c r="O27" s="260"/>
    </row>
    <row r="28" spans="1:80" x14ac:dyDescent="0.2">
      <c r="A28" s="261">
        <v>7</v>
      </c>
      <c r="B28" s="262" t="s">
        <v>2086</v>
      </c>
      <c r="C28" s="263" t="s">
        <v>2087</v>
      </c>
      <c r="D28" s="264" t="s">
        <v>155</v>
      </c>
      <c r="E28" s="265">
        <v>60.655999999999999</v>
      </c>
      <c r="F28" s="265">
        <v>159</v>
      </c>
      <c r="G28" s="266">
        <f>E28*F28</f>
        <v>9644.3040000000001</v>
      </c>
      <c r="H28" s="267">
        <v>0</v>
      </c>
      <c r="I28" s="268">
        <f>E28*H28</f>
        <v>0</v>
      </c>
      <c r="J28" s="267">
        <v>0</v>
      </c>
      <c r="K28" s="268">
        <f>E28*J28</f>
        <v>0</v>
      </c>
      <c r="O28" s="260">
        <v>2</v>
      </c>
      <c r="AA28" s="233">
        <v>1</v>
      </c>
      <c r="AB28" s="233">
        <v>1</v>
      </c>
      <c r="AC28" s="233">
        <v>1</v>
      </c>
      <c r="AZ28" s="233">
        <v>1</v>
      </c>
      <c r="BA28" s="233">
        <f>IF(AZ28=1,G28,0)</f>
        <v>9644.3040000000001</v>
      </c>
      <c r="BB28" s="233">
        <f>IF(AZ28=2,G28,0)</f>
        <v>0</v>
      </c>
      <c r="BC28" s="233">
        <f>IF(AZ28=3,G28,0)</f>
        <v>0</v>
      </c>
      <c r="BD28" s="233">
        <f>IF(AZ28=4,G28,0)</f>
        <v>0</v>
      </c>
      <c r="BE28" s="233">
        <f>IF(AZ28=5,G28,0)</f>
        <v>0</v>
      </c>
      <c r="CA28" s="260">
        <v>1</v>
      </c>
      <c r="CB28" s="260">
        <v>1</v>
      </c>
    </row>
    <row r="29" spans="1:80" x14ac:dyDescent="0.2">
      <c r="A29" s="269"/>
      <c r="B29" s="272"/>
      <c r="C29" s="332" t="s">
        <v>2088</v>
      </c>
      <c r="D29" s="333"/>
      <c r="E29" s="273">
        <v>0</v>
      </c>
      <c r="F29" s="274"/>
      <c r="G29" s="275"/>
      <c r="H29" s="276"/>
      <c r="I29" s="270"/>
      <c r="J29" s="277"/>
      <c r="K29" s="270"/>
      <c r="M29" s="271" t="s">
        <v>2088</v>
      </c>
      <c r="O29" s="260"/>
    </row>
    <row r="30" spans="1:80" x14ac:dyDescent="0.2">
      <c r="A30" s="269"/>
      <c r="B30" s="272"/>
      <c r="C30" s="332" t="s">
        <v>2089</v>
      </c>
      <c r="D30" s="333"/>
      <c r="E30" s="273">
        <v>60.655999999999999</v>
      </c>
      <c r="F30" s="274"/>
      <c r="G30" s="275"/>
      <c r="H30" s="276"/>
      <c r="I30" s="270"/>
      <c r="J30" s="277"/>
      <c r="K30" s="270"/>
      <c r="M30" s="271" t="s">
        <v>2089</v>
      </c>
      <c r="O30" s="260"/>
    </row>
    <row r="31" spans="1:80" x14ac:dyDescent="0.2">
      <c r="A31" s="261">
        <v>8</v>
      </c>
      <c r="B31" s="262" t="s">
        <v>2090</v>
      </c>
      <c r="C31" s="263" t="s">
        <v>2091</v>
      </c>
      <c r="D31" s="264" t="s">
        <v>155</v>
      </c>
      <c r="E31" s="265">
        <v>60.655999999999999</v>
      </c>
      <c r="F31" s="265">
        <v>41</v>
      </c>
      <c r="G31" s="266">
        <f>E31*F31</f>
        <v>2486.8959999999997</v>
      </c>
      <c r="H31" s="267">
        <v>0</v>
      </c>
      <c r="I31" s="268">
        <f>E31*H31</f>
        <v>0</v>
      </c>
      <c r="J31" s="267">
        <v>0</v>
      </c>
      <c r="K31" s="268">
        <f>E31*J31</f>
        <v>0</v>
      </c>
      <c r="O31" s="260">
        <v>2</v>
      </c>
      <c r="AA31" s="233">
        <v>1</v>
      </c>
      <c r="AB31" s="233">
        <v>1</v>
      </c>
      <c r="AC31" s="233">
        <v>1</v>
      </c>
      <c r="AZ31" s="233">
        <v>1</v>
      </c>
      <c r="BA31" s="233">
        <f>IF(AZ31=1,G31,0)</f>
        <v>2486.8959999999997</v>
      </c>
      <c r="BB31" s="233">
        <f>IF(AZ31=2,G31,0)</f>
        <v>0</v>
      </c>
      <c r="BC31" s="233">
        <f>IF(AZ31=3,G31,0)</f>
        <v>0</v>
      </c>
      <c r="BD31" s="233">
        <f>IF(AZ31=4,G31,0)</f>
        <v>0</v>
      </c>
      <c r="BE31" s="233">
        <f>IF(AZ31=5,G31,0)</f>
        <v>0</v>
      </c>
      <c r="CA31" s="260">
        <v>1</v>
      </c>
      <c r="CB31" s="260">
        <v>1</v>
      </c>
    </row>
    <row r="32" spans="1:80" x14ac:dyDescent="0.2">
      <c r="A32" s="269"/>
      <c r="B32" s="272"/>
      <c r="C32" s="332" t="s">
        <v>2092</v>
      </c>
      <c r="D32" s="333"/>
      <c r="E32" s="273">
        <v>0</v>
      </c>
      <c r="F32" s="274"/>
      <c r="G32" s="275"/>
      <c r="H32" s="276"/>
      <c r="I32" s="270"/>
      <c r="J32" s="277"/>
      <c r="K32" s="270"/>
      <c r="M32" s="271" t="s">
        <v>2092</v>
      </c>
      <c r="O32" s="260"/>
    </row>
    <row r="33" spans="1:80" x14ac:dyDescent="0.2">
      <c r="A33" s="269"/>
      <c r="B33" s="272"/>
      <c r="C33" s="332" t="s">
        <v>2089</v>
      </c>
      <c r="D33" s="333"/>
      <c r="E33" s="273">
        <v>60.655999999999999</v>
      </c>
      <c r="F33" s="274"/>
      <c r="G33" s="275"/>
      <c r="H33" s="276"/>
      <c r="I33" s="270"/>
      <c r="J33" s="277"/>
      <c r="K33" s="270"/>
      <c r="M33" s="271" t="s">
        <v>2089</v>
      </c>
      <c r="O33" s="260"/>
    </row>
    <row r="34" spans="1:80" x14ac:dyDescent="0.2">
      <c r="A34" s="261">
        <v>9</v>
      </c>
      <c r="B34" s="262" t="s">
        <v>223</v>
      </c>
      <c r="C34" s="263" t="s">
        <v>224</v>
      </c>
      <c r="D34" s="264" t="s">
        <v>155</v>
      </c>
      <c r="E34" s="265">
        <v>4.3087999999999997</v>
      </c>
      <c r="F34" s="265">
        <v>120</v>
      </c>
      <c r="G34" s="266">
        <f>E34*F34</f>
        <v>517.05599999999993</v>
      </c>
      <c r="H34" s="267">
        <v>0</v>
      </c>
      <c r="I34" s="268">
        <f>E34*H34</f>
        <v>0</v>
      </c>
      <c r="J34" s="267">
        <v>0</v>
      </c>
      <c r="K34" s="268">
        <f>E34*J34</f>
        <v>0</v>
      </c>
      <c r="O34" s="260">
        <v>2</v>
      </c>
      <c r="AA34" s="233">
        <v>1</v>
      </c>
      <c r="AB34" s="233">
        <v>1</v>
      </c>
      <c r="AC34" s="233">
        <v>1</v>
      </c>
      <c r="AZ34" s="233">
        <v>1</v>
      </c>
      <c r="BA34" s="233">
        <f>IF(AZ34=1,G34,0)</f>
        <v>517.05599999999993</v>
      </c>
      <c r="BB34" s="233">
        <f>IF(AZ34=2,G34,0)</f>
        <v>0</v>
      </c>
      <c r="BC34" s="233">
        <f>IF(AZ34=3,G34,0)</f>
        <v>0</v>
      </c>
      <c r="BD34" s="233">
        <f>IF(AZ34=4,G34,0)</f>
        <v>0</v>
      </c>
      <c r="BE34" s="233">
        <f>IF(AZ34=5,G34,0)</f>
        <v>0</v>
      </c>
      <c r="CA34" s="260">
        <v>1</v>
      </c>
      <c r="CB34" s="260">
        <v>1</v>
      </c>
    </row>
    <row r="35" spans="1:80" ht="22.5" x14ac:dyDescent="0.2">
      <c r="A35" s="269"/>
      <c r="B35" s="272"/>
      <c r="C35" s="332" t="s">
        <v>2093</v>
      </c>
      <c r="D35" s="333"/>
      <c r="E35" s="273">
        <v>0</v>
      </c>
      <c r="F35" s="274"/>
      <c r="G35" s="275"/>
      <c r="H35" s="276"/>
      <c r="I35" s="270"/>
      <c r="J35" s="277"/>
      <c r="K35" s="270"/>
      <c r="M35" s="271" t="s">
        <v>2093</v>
      </c>
      <c r="O35" s="260"/>
    </row>
    <row r="36" spans="1:80" x14ac:dyDescent="0.2">
      <c r="A36" s="269"/>
      <c r="B36" s="272"/>
      <c r="C36" s="332" t="s">
        <v>2094</v>
      </c>
      <c r="D36" s="333"/>
      <c r="E36" s="273">
        <v>3.7463000000000002</v>
      </c>
      <c r="F36" s="274"/>
      <c r="G36" s="275"/>
      <c r="H36" s="276"/>
      <c r="I36" s="270"/>
      <c r="J36" s="277"/>
      <c r="K36" s="270"/>
      <c r="M36" s="271" t="s">
        <v>2094</v>
      </c>
      <c r="O36" s="260"/>
    </row>
    <row r="37" spans="1:80" x14ac:dyDescent="0.2">
      <c r="A37" s="269"/>
      <c r="B37" s="272"/>
      <c r="C37" s="332" t="s">
        <v>2095</v>
      </c>
      <c r="D37" s="333"/>
      <c r="E37" s="273">
        <v>0.5625</v>
      </c>
      <c r="F37" s="274"/>
      <c r="G37" s="275"/>
      <c r="H37" s="276"/>
      <c r="I37" s="270"/>
      <c r="J37" s="277"/>
      <c r="K37" s="270"/>
      <c r="M37" s="271" t="s">
        <v>2095</v>
      </c>
      <c r="O37" s="260"/>
    </row>
    <row r="38" spans="1:80" ht="22.5" x14ac:dyDescent="0.2">
      <c r="A38" s="261">
        <v>10</v>
      </c>
      <c r="B38" s="262" t="s">
        <v>240</v>
      </c>
      <c r="C38" s="263" t="s">
        <v>241</v>
      </c>
      <c r="D38" s="264" t="s">
        <v>155</v>
      </c>
      <c r="E38" s="265">
        <v>3.3351000000000002</v>
      </c>
      <c r="F38" s="265">
        <v>1084</v>
      </c>
      <c r="G38" s="266">
        <f>E38*F38</f>
        <v>3615.2484000000004</v>
      </c>
      <c r="H38" s="267">
        <v>1.7</v>
      </c>
      <c r="I38" s="268">
        <f>E38*H38</f>
        <v>5.66967</v>
      </c>
      <c r="J38" s="267">
        <v>0</v>
      </c>
      <c r="K38" s="268">
        <f>E38*J38</f>
        <v>0</v>
      </c>
      <c r="O38" s="260">
        <v>2</v>
      </c>
      <c r="AA38" s="233">
        <v>1</v>
      </c>
      <c r="AB38" s="233">
        <v>1</v>
      </c>
      <c r="AC38" s="233">
        <v>1</v>
      </c>
      <c r="AZ38" s="233">
        <v>1</v>
      </c>
      <c r="BA38" s="233">
        <f>IF(AZ38=1,G38,0)</f>
        <v>3615.2484000000004</v>
      </c>
      <c r="BB38" s="233">
        <f>IF(AZ38=2,G38,0)</f>
        <v>0</v>
      </c>
      <c r="BC38" s="233">
        <f>IF(AZ38=3,G38,0)</f>
        <v>0</v>
      </c>
      <c r="BD38" s="233">
        <f>IF(AZ38=4,G38,0)</f>
        <v>0</v>
      </c>
      <c r="BE38" s="233">
        <f>IF(AZ38=5,G38,0)</f>
        <v>0</v>
      </c>
      <c r="CA38" s="260">
        <v>1</v>
      </c>
      <c r="CB38" s="260">
        <v>1</v>
      </c>
    </row>
    <row r="39" spans="1:80" ht="22.5" x14ac:dyDescent="0.2">
      <c r="A39" s="269"/>
      <c r="B39" s="272"/>
      <c r="C39" s="332" t="s">
        <v>2096</v>
      </c>
      <c r="D39" s="333"/>
      <c r="E39" s="273">
        <v>0</v>
      </c>
      <c r="F39" s="274"/>
      <c r="G39" s="275"/>
      <c r="H39" s="276"/>
      <c r="I39" s="270"/>
      <c r="J39" s="277"/>
      <c r="K39" s="270"/>
      <c r="M39" s="271" t="s">
        <v>2096</v>
      </c>
      <c r="O39" s="260"/>
    </row>
    <row r="40" spans="1:80" x14ac:dyDescent="0.2">
      <c r="A40" s="269"/>
      <c r="B40" s="272"/>
      <c r="C40" s="332" t="s">
        <v>2097</v>
      </c>
      <c r="D40" s="333"/>
      <c r="E40" s="273">
        <v>2.5868000000000002</v>
      </c>
      <c r="F40" s="274"/>
      <c r="G40" s="275"/>
      <c r="H40" s="276"/>
      <c r="I40" s="270"/>
      <c r="J40" s="277"/>
      <c r="K40" s="270"/>
      <c r="M40" s="271" t="s">
        <v>2097</v>
      </c>
      <c r="O40" s="260"/>
    </row>
    <row r="41" spans="1:80" x14ac:dyDescent="0.2">
      <c r="A41" s="269"/>
      <c r="B41" s="272"/>
      <c r="C41" s="332" t="s">
        <v>2098</v>
      </c>
      <c r="D41" s="333"/>
      <c r="E41" s="273">
        <v>0.74819999999999998</v>
      </c>
      <c r="F41" s="274"/>
      <c r="G41" s="275"/>
      <c r="H41" s="276"/>
      <c r="I41" s="270"/>
      <c r="J41" s="277"/>
      <c r="K41" s="270"/>
      <c r="M41" s="271" t="s">
        <v>2098</v>
      </c>
      <c r="O41" s="260"/>
    </row>
    <row r="42" spans="1:80" x14ac:dyDescent="0.2">
      <c r="A42" s="261">
        <v>11</v>
      </c>
      <c r="B42" s="262" t="s">
        <v>263</v>
      </c>
      <c r="C42" s="263" t="s">
        <v>264</v>
      </c>
      <c r="D42" s="264" t="s">
        <v>265</v>
      </c>
      <c r="E42" s="265">
        <v>394.45499999999998</v>
      </c>
      <c r="F42" s="265">
        <v>154</v>
      </c>
      <c r="G42" s="266">
        <f>E42*F42</f>
        <v>60746.07</v>
      </c>
      <c r="H42" s="267">
        <v>0</v>
      </c>
      <c r="I42" s="268">
        <f>E42*H42</f>
        <v>0</v>
      </c>
      <c r="J42" s="267">
        <v>0</v>
      </c>
      <c r="K42" s="268">
        <f>E42*J42</f>
        <v>0</v>
      </c>
      <c r="O42" s="260">
        <v>2</v>
      </c>
      <c r="AA42" s="233">
        <v>1</v>
      </c>
      <c r="AB42" s="233">
        <v>1</v>
      </c>
      <c r="AC42" s="233">
        <v>1</v>
      </c>
      <c r="AZ42" s="233">
        <v>1</v>
      </c>
      <c r="BA42" s="233">
        <f>IF(AZ42=1,G42,0)</f>
        <v>60746.07</v>
      </c>
      <c r="BB42" s="233">
        <f>IF(AZ42=2,G42,0)</f>
        <v>0</v>
      </c>
      <c r="BC42" s="233">
        <f>IF(AZ42=3,G42,0)</f>
        <v>0</v>
      </c>
      <c r="BD42" s="233">
        <f>IF(AZ42=4,G42,0)</f>
        <v>0</v>
      </c>
      <c r="BE42" s="233">
        <f>IF(AZ42=5,G42,0)</f>
        <v>0</v>
      </c>
      <c r="CA42" s="260">
        <v>1</v>
      </c>
      <c r="CB42" s="260">
        <v>1</v>
      </c>
    </row>
    <row r="43" spans="1:80" x14ac:dyDescent="0.2">
      <c r="A43" s="269"/>
      <c r="B43" s="272"/>
      <c r="C43" s="332" t="s">
        <v>2099</v>
      </c>
      <c r="D43" s="333"/>
      <c r="E43" s="273">
        <v>394.45499999999998</v>
      </c>
      <c r="F43" s="274"/>
      <c r="G43" s="275"/>
      <c r="H43" s="276"/>
      <c r="I43" s="270"/>
      <c r="J43" s="277"/>
      <c r="K43" s="270"/>
      <c r="M43" s="271" t="s">
        <v>2099</v>
      </c>
      <c r="O43" s="260"/>
    </row>
    <row r="44" spans="1:80" x14ac:dyDescent="0.2">
      <c r="A44" s="278"/>
      <c r="B44" s="279" t="s">
        <v>100</v>
      </c>
      <c r="C44" s="280" t="s">
        <v>152</v>
      </c>
      <c r="D44" s="281"/>
      <c r="E44" s="282"/>
      <c r="F44" s="283"/>
      <c r="G44" s="284">
        <f>SUM(G7:G43)</f>
        <v>251240.14520000003</v>
      </c>
      <c r="H44" s="285"/>
      <c r="I44" s="286">
        <f>SUM(I7:I43)</f>
        <v>5.66967</v>
      </c>
      <c r="J44" s="285"/>
      <c r="K44" s="286">
        <f>SUM(K7:K43)</f>
        <v>0</v>
      </c>
      <c r="O44" s="260">
        <v>4</v>
      </c>
      <c r="BA44" s="287">
        <f>SUM(BA7:BA43)</f>
        <v>251240.14520000003</v>
      </c>
      <c r="BB44" s="287">
        <f>SUM(BB7:BB43)</f>
        <v>0</v>
      </c>
      <c r="BC44" s="287">
        <f>SUM(BC7:BC43)</f>
        <v>0</v>
      </c>
      <c r="BD44" s="287">
        <f>SUM(BD7:BD43)</f>
        <v>0</v>
      </c>
      <c r="BE44" s="287">
        <f>SUM(BE7:BE43)</f>
        <v>0</v>
      </c>
    </row>
    <row r="45" spans="1:80" x14ac:dyDescent="0.2">
      <c r="A45" s="250" t="s">
        <v>97</v>
      </c>
      <c r="B45" s="251" t="s">
        <v>2100</v>
      </c>
      <c r="C45" s="252" t="s">
        <v>2101</v>
      </c>
      <c r="D45" s="253"/>
      <c r="E45" s="254"/>
      <c r="F45" s="254"/>
      <c r="G45" s="255"/>
      <c r="H45" s="256"/>
      <c r="I45" s="257"/>
      <c r="J45" s="258"/>
      <c r="K45" s="259"/>
      <c r="O45" s="260">
        <v>1</v>
      </c>
    </row>
    <row r="46" spans="1:80" x14ac:dyDescent="0.2">
      <c r="A46" s="261">
        <v>12</v>
      </c>
      <c r="B46" s="262" t="s">
        <v>2103</v>
      </c>
      <c r="C46" s="263" t="s">
        <v>2104</v>
      </c>
      <c r="D46" s="264" t="s">
        <v>200</v>
      </c>
      <c r="E46" s="265">
        <v>551.29999999999995</v>
      </c>
      <c r="F46" s="265">
        <v>22</v>
      </c>
      <c r="G46" s="266">
        <f>E46*F46</f>
        <v>12128.599999999999</v>
      </c>
      <c r="H46" s="267">
        <v>0</v>
      </c>
      <c r="I46" s="268">
        <f>E46*H46</f>
        <v>0</v>
      </c>
      <c r="J46" s="267">
        <v>0</v>
      </c>
      <c r="K46" s="268">
        <f>E46*J46</f>
        <v>0</v>
      </c>
      <c r="O46" s="260">
        <v>2</v>
      </c>
      <c r="AA46" s="233">
        <v>1</v>
      </c>
      <c r="AB46" s="233">
        <v>1</v>
      </c>
      <c r="AC46" s="233">
        <v>1</v>
      </c>
      <c r="AZ46" s="233">
        <v>1</v>
      </c>
      <c r="BA46" s="233">
        <f>IF(AZ46=1,G46,0)</f>
        <v>12128.599999999999</v>
      </c>
      <c r="BB46" s="233">
        <f>IF(AZ46=2,G46,0)</f>
        <v>0</v>
      </c>
      <c r="BC46" s="233">
        <f>IF(AZ46=3,G46,0)</f>
        <v>0</v>
      </c>
      <c r="BD46" s="233">
        <f>IF(AZ46=4,G46,0)</f>
        <v>0</v>
      </c>
      <c r="BE46" s="233">
        <f>IF(AZ46=5,G46,0)</f>
        <v>0</v>
      </c>
      <c r="CA46" s="260">
        <v>1</v>
      </c>
      <c r="CB46" s="260">
        <v>1</v>
      </c>
    </row>
    <row r="47" spans="1:80" x14ac:dyDescent="0.2">
      <c r="A47" s="269"/>
      <c r="B47" s="272"/>
      <c r="C47" s="332" t="s">
        <v>2105</v>
      </c>
      <c r="D47" s="333"/>
      <c r="E47" s="273">
        <v>0</v>
      </c>
      <c r="F47" s="274"/>
      <c r="G47" s="275"/>
      <c r="H47" s="276"/>
      <c r="I47" s="270"/>
      <c r="J47" s="277"/>
      <c r="K47" s="270"/>
      <c r="M47" s="271" t="s">
        <v>2105</v>
      </c>
      <c r="O47" s="260"/>
    </row>
    <row r="48" spans="1:80" x14ac:dyDescent="0.2">
      <c r="A48" s="269"/>
      <c r="B48" s="272"/>
      <c r="C48" s="332" t="s">
        <v>2106</v>
      </c>
      <c r="D48" s="333"/>
      <c r="E48" s="273">
        <v>551.29999999999995</v>
      </c>
      <c r="F48" s="274"/>
      <c r="G48" s="275"/>
      <c r="H48" s="276"/>
      <c r="I48" s="270"/>
      <c r="J48" s="277"/>
      <c r="K48" s="270"/>
      <c r="M48" s="271" t="s">
        <v>2106</v>
      </c>
      <c r="O48" s="260"/>
    </row>
    <row r="49" spans="1:80" x14ac:dyDescent="0.2">
      <c r="A49" s="261">
        <v>13</v>
      </c>
      <c r="B49" s="262" t="s">
        <v>2107</v>
      </c>
      <c r="C49" s="263" t="s">
        <v>2108</v>
      </c>
      <c r="D49" s="264" t="s">
        <v>200</v>
      </c>
      <c r="E49" s="265">
        <v>552.87</v>
      </c>
      <c r="F49" s="265">
        <v>13</v>
      </c>
      <c r="G49" s="266">
        <f>E49*F49</f>
        <v>7187.31</v>
      </c>
      <c r="H49" s="267">
        <v>0</v>
      </c>
      <c r="I49" s="268">
        <f>E49*H49</f>
        <v>0</v>
      </c>
      <c r="J49" s="267">
        <v>0</v>
      </c>
      <c r="K49" s="268">
        <f>E49*J49</f>
        <v>0</v>
      </c>
      <c r="O49" s="260">
        <v>2</v>
      </c>
      <c r="AA49" s="233">
        <v>1</v>
      </c>
      <c r="AB49" s="233">
        <v>1</v>
      </c>
      <c r="AC49" s="233">
        <v>1</v>
      </c>
      <c r="AZ49" s="233">
        <v>1</v>
      </c>
      <c r="BA49" s="233">
        <f>IF(AZ49=1,G49,0)</f>
        <v>7187.31</v>
      </c>
      <c r="BB49" s="233">
        <f>IF(AZ49=2,G49,0)</f>
        <v>0</v>
      </c>
      <c r="BC49" s="233">
        <f>IF(AZ49=3,G49,0)</f>
        <v>0</v>
      </c>
      <c r="BD49" s="233">
        <f>IF(AZ49=4,G49,0)</f>
        <v>0</v>
      </c>
      <c r="BE49" s="233">
        <f>IF(AZ49=5,G49,0)</f>
        <v>0</v>
      </c>
      <c r="CA49" s="260">
        <v>1</v>
      </c>
      <c r="CB49" s="260">
        <v>1</v>
      </c>
    </row>
    <row r="50" spans="1:80" x14ac:dyDescent="0.2">
      <c r="A50" s="269"/>
      <c r="B50" s="272"/>
      <c r="C50" s="332" t="s">
        <v>2109</v>
      </c>
      <c r="D50" s="333"/>
      <c r="E50" s="273">
        <v>0</v>
      </c>
      <c r="F50" s="274"/>
      <c r="G50" s="275"/>
      <c r="H50" s="276"/>
      <c r="I50" s="270"/>
      <c r="J50" s="277"/>
      <c r="K50" s="270"/>
      <c r="M50" s="271" t="s">
        <v>2109</v>
      </c>
      <c r="O50" s="260"/>
    </row>
    <row r="51" spans="1:80" x14ac:dyDescent="0.2">
      <c r="A51" s="269"/>
      <c r="B51" s="272"/>
      <c r="C51" s="332" t="s">
        <v>2066</v>
      </c>
      <c r="D51" s="333"/>
      <c r="E51" s="273">
        <v>0</v>
      </c>
      <c r="F51" s="274"/>
      <c r="G51" s="275"/>
      <c r="H51" s="276"/>
      <c r="I51" s="270"/>
      <c r="J51" s="277"/>
      <c r="K51" s="270"/>
      <c r="M51" s="271" t="s">
        <v>2066</v>
      </c>
      <c r="O51" s="260"/>
    </row>
    <row r="52" spans="1:80" x14ac:dyDescent="0.2">
      <c r="A52" s="269"/>
      <c r="B52" s="272"/>
      <c r="C52" s="332" t="s">
        <v>2110</v>
      </c>
      <c r="D52" s="333"/>
      <c r="E52" s="273">
        <v>451.29500000000002</v>
      </c>
      <c r="F52" s="274"/>
      <c r="G52" s="275"/>
      <c r="H52" s="276"/>
      <c r="I52" s="270"/>
      <c r="J52" s="277"/>
      <c r="K52" s="270"/>
      <c r="M52" s="271" t="s">
        <v>2110</v>
      </c>
      <c r="O52" s="260"/>
    </row>
    <row r="53" spans="1:80" x14ac:dyDescent="0.2">
      <c r="A53" s="269"/>
      <c r="B53" s="272"/>
      <c r="C53" s="332" t="s">
        <v>2068</v>
      </c>
      <c r="D53" s="333"/>
      <c r="E53" s="273">
        <v>0</v>
      </c>
      <c r="F53" s="274"/>
      <c r="G53" s="275"/>
      <c r="H53" s="276"/>
      <c r="I53" s="270"/>
      <c r="J53" s="277"/>
      <c r="K53" s="270"/>
      <c r="M53" s="271" t="s">
        <v>2068</v>
      </c>
      <c r="O53" s="260"/>
    </row>
    <row r="54" spans="1:80" x14ac:dyDescent="0.2">
      <c r="A54" s="269"/>
      <c r="B54" s="272"/>
      <c r="C54" s="332" t="s">
        <v>2111</v>
      </c>
      <c r="D54" s="333"/>
      <c r="E54" s="273">
        <v>101.575</v>
      </c>
      <c r="F54" s="274"/>
      <c r="G54" s="275"/>
      <c r="H54" s="276"/>
      <c r="I54" s="270"/>
      <c r="J54" s="277"/>
      <c r="K54" s="270"/>
      <c r="M54" s="271" t="s">
        <v>2111</v>
      </c>
      <c r="O54" s="260"/>
    </row>
    <row r="55" spans="1:80" x14ac:dyDescent="0.2">
      <c r="A55" s="261">
        <v>14</v>
      </c>
      <c r="B55" s="262" t="s">
        <v>2112</v>
      </c>
      <c r="C55" s="263" t="s">
        <v>2113</v>
      </c>
      <c r="D55" s="264" t="s">
        <v>200</v>
      </c>
      <c r="E55" s="265">
        <v>551.29999999999995</v>
      </c>
      <c r="F55" s="265">
        <v>44</v>
      </c>
      <c r="G55" s="266">
        <f>E55*F55</f>
        <v>24257.199999999997</v>
      </c>
      <c r="H55" s="267">
        <v>0</v>
      </c>
      <c r="I55" s="268">
        <f>E55*H55</f>
        <v>0</v>
      </c>
      <c r="J55" s="267">
        <v>0</v>
      </c>
      <c r="K55" s="268">
        <f>E55*J55</f>
        <v>0</v>
      </c>
      <c r="O55" s="260">
        <v>2</v>
      </c>
      <c r="AA55" s="233">
        <v>1</v>
      </c>
      <c r="AB55" s="233">
        <v>1</v>
      </c>
      <c r="AC55" s="233">
        <v>1</v>
      </c>
      <c r="AZ55" s="233">
        <v>1</v>
      </c>
      <c r="BA55" s="233">
        <f>IF(AZ55=1,G55,0)</f>
        <v>24257.199999999997</v>
      </c>
      <c r="BB55" s="233">
        <f>IF(AZ55=2,G55,0)</f>
        <v>0</v>
      </c>
      <c r="BC55" s="233">
        <f>IF(AZ55=3,G55,0)</f>
        <v>0</v>
      </c>
      <c r="BD55" s="233">
        <f>IF(AZ55=4,G55,0)</f>
        <v>0</v>
      </c>
      <c r="BE55" s="233">
        <f>IF(AZ55=5,G55,0)</f>
        <v>0</v>
      </c>
      <c r="CA55" s="260">
        <v>1</v>
      </c>
      <c r="CB55" s="260">
        <v>1</v>
      </c>
    </row>
    <row r="56" spans="1:80" x14ac:dyDescent="0.2">
      <c r="A56" s="269"/>
      <c r="B56" s="272"/>
      <c r="C56" s="332" t="s">
        <v>2114</v>
      </c>
      <c r="D56" s="333"/>
      <c r="E56" s="273">
        <v>0</v>
      </c>
      <c r="F56" s="274"/>
      <c r="G56" s="275"/>
      <c r="H56" s="276"/>
      <c r="I56" s="270"/>
      <c r="J56" s="277"/>
      <c r="K56" s="270"/>
      <c r="M56" s="271" t="s">
        <v>2114</v>
      </c>
      <c r="O56" s="260"/>
    </row>
    <row r="57" spans="1:80" x14ac:dyDescent="0.2">
      <c r="A57" s="269"/>
      <c r="B57" s="272"/>
      <c r="C57" s="332" t="s">
        <v>2106</v>
      </c>
      <c r="D57" s="333"/>
      <c r="E57" s="273">
        <v>551.29999999999995</v>
      </c>
      <c r="F57" s="274"/>
      <c r="G57" s="275"/>
      <c r="H57" s="276"/>
      <c r="I57" s="270"/>
      <c r="J57" s="277"/>
      <c r="K57" s="270"/>
      <c r="M57" s="271" t="s">
        <v>2106</v>
      </c>
      <c r="O57" s="260"/>
    </row>
    <row r="58" spans="1:80" x14ac:dyDescent="0.2">
      <c r="A58" s="261">
        <v>15</v>
      </c>
      <c r="B58" s="262" t="s">
        <v>2115</v>
      </c>
      <c r="C58" s="263" t="s">
        <v>2116</v>
      </c>
      <c r="D58" s="264" t="s">
        <v>155</v>
      </c>
      <c r="E58" s="265">
        <v>5.5259999999999998</v>
      </c>
      <c r="F58" s="265">
        <v>237</v>
      </c>
      <c r="G58" s="266">
        <f>E58*F58</f>
        <v>1309.662</v>
      </c>
      <c r="H58" s="267">
        <v>0</v>
      </c>
      <c r="I58" s="268">
        <f>E58*H58</f>
        <v>0</v>
      </c>
      <c r="J58" s="267">
        <v>0</v>
      </c>
      <c r="K58" s="268">
        <f>E58*J58</f>
        <v>0</v>
      </c>
      <c r="O58" s="260">
        <v>2</v>
      </c>
      <c r="AA58" s="233">
        <v>1</v>
      </c>
      <c r="AB58" s="233">
        <v>1</v>
      </c>
      <c r="AC58" s="233">
        <v>1</v>
      </c>
      <c r="AZ58" s="233">
        <v>1</v>
      </c>
      <c r="BA58" s="233">
        <f>IF(AZ58=1,G58,0)</f>
        <v>1309.662</v>
      </c>
      <c r="BB58" s="233">
        <f>IF(AZ58=2,G58,0)</f>
        <v>0</v>
      </c>
      <c r="BC58" s="233">
        <f>IF(AZ58=3,G58,0)</f>
        <v>0</v>
      </c>
      <c r="BD58" s="233">
        <f>IF(AZ58=4,G58,0)</f>
        <v>0</v>
      </c>
      <c r="BE58" s="233">
        <f>IF(AZ58=5,G58,0)</f>
        <v>0</v>
      </c>
      <c r="CA58" s="260">
        <v>1</v>
      </c>
      <c r="CB58" s="260">
        <v>1</v>
      </c>
    </row>
    <row r="59" spans="1:80" x14ac:dyDescent="0.2">
      <c r="A59" s="269"/>
      <c r="B59" s="272"/>
      <c r="C59" s="332" t="s">
        <v>2117</v>
      </c>
      <c r="D59" s="333"/>
      <c r="E59" s="273">
        <v>0</v>
      </c>
      <c r="F59" s="274"/>
      <c r="G59" s="275"/>
      <c r="H59" s="276"/>
      <c r="I59" s="270"/>
      <c r="J59" s="277"/>
      <c r="K59" s="270"/>
      <c r="M59" s="271" t="s">
        <v>2117</v>
      </c>
      <c r="O59" s="260"/>
    </row>
    <row r="60" spans="1:80" x14ac:dyDescent="0.2">
      <c r="A60" s="269"/>
      <c r="B60" s="272"/>
      <c r="C60" s="332" t="s">
        <v>2118</v>
      </c>
      <c r="D60" s="333"/>
      <c r="E60" s="273">
        <v>5.5259999999999998</v>
      </c>
      <c r="F60" s="274"/>
      <c r="G60" s="275"/>
      <c r="H60" s="276"/>
      <c r="I60" s="270"/>
      <c r="J60" s="277"/>
      <c r="K60" s="270"/>
      <c r="M60" s="271" t="s">
        <v>2118</v>
      </c>
      <c r="O60" s="260"/>
    </row>
    <row r="61" spans="1:80" x14ac:dyDescent="0.2">
      <c r="A61" s="261">
        <v>16</v>
      </c>
      <c r="B61" s="262" t="s">
        <v>2119</v>
      </c>
      <c r="C61" s="263" t="s">
        <v>2120</v>
      </c>
      <c r="D61" s="264" t="s">
        <v>502</v>
      </c>
      <c r="E61" s="265">
        <v>18.3767</v>
      </c>
      <c r="F61" s="265">
        <v>116</v>
      </c>
      <c r="G61" s="266">
        <f>E61*F61</f>
        <v>2131.6972000000001</v>
      </c>
      <c r="H61" s="267">
        <v>1E-3</v>
      </c>
      <c r="I61" s="268">
        <f>E61*H61</f>
        <v>1.8376699999999999E-2</v>
      </c>
      <c r="J61" s="267"/>
      <c r="K61" s="268">
        <f>E61*J61</f>
        <v>0</v>
      </c>
      <c r="O61" s="260">
        <v>2</v>
      </c>
      <c r="AA61" s="233">
        <v>3</v>
      </c>
      <c r="AB61" s="233">
        <v>1</v>
      </c>
      <c r="AC61" s="233">
        <v>572400</v>
      </c>
      <c r="AZ61" s="233">
        <v>1</v>
      </c>
      <c r="BA61" s="233">
        <f>IF(AZ61=1,G61,0)</f>
        <v>2131.6972000000001</v>
      </c>
      <c r="BB61" s="233">
        <f>IF(AZ61=2,G61,0)</f>
        <v>0</v>
      </c>
      <c r="BC61" s="233">
        <f>IF(AZ61=3,G61,0)</f>
        <v>0</v>
      </c>
      <c r="BD61" s="233">
        <f>IF(AZ61=4,G61,0)</f>
        <v>0</v>
      </c>
      <c r="BE61" s="233">
        <f>IF(AZ61=5,G61,0)</f>
        <v>0</v>
      </c>
      <c r="CA61" s="260">
        <v>3</v>
      </c>
      <c r="CB61" s="260">
        <v>1</v>
      </c>
    </row>
    <row r="62" spans="1:80" x14ac:dyDescent="0.2">
      <c r="A62" s="269"/>
      <c r="B62" s="272"/>
      <c r="C62" s="332" t="s">
        <v>2121</v>
      </c>
      <c r="D62" s="333"/>
      <c r="E62" s="273">
        <v>18.3767</v>
      </c>
      <c r="F62" s="274"/>
      <c r="G62" s="275"/>
      <c r="H62" s="276"/>
      <c r="I62" s="270"/>
      <c r="J62" s="277"/>
      <c r="K62" s="270"/>
      <c r="M62" s="271" t="s">
        <v>2121</v>
      </c>
      <c r="O62" s="260"/>
    </row>
    <row r="63" spans="1:80" x14ac:dyDescent="0.2">
      <c r="A63" s="278"/>
      <c r="B63" s="279" t="s">
        <v>100</v>
      </c>
      <c r="C63" s="280" t="s">
        <v>2102</v>
      </c>
      <c r="D63" s="281"/>
      <c r="E63" s="282"/>
      <c r="F63" s="283"/>
      <c r="G63" s="284">
        <f>SUM(G45:G62)</f>
        <v>47014.4692</v>
      </c>
      <c r="H63" s="285"/>
      <c r="I63" s="286">
        <f>SUM(I45:I62)</f>
        <v>1.8376699999999999E-2</v>
      </c>
      <c r="J63" s="285"/>
      <c r="K63" s="286">
        <f>SUM(K45:K62)</f>
        <v>0</v>
      </c>
      <c r="O63" s="260">
        <v>4</v>
      </c>
      <c r="BA63" s="287">
        <f>SUM(BA45:BA62)</f>
        <v>47014.4692</v>
      </c>
      <c r="BB63" s="287">
        <f>SUM(BB45:BB62)</f>
        <v>0</v>
      </c>
      <c r="BC63" s="287">
        <f>SUM(BC45:BC62)</f>
        <v>0</v>
      </c>
      <c r="BD63" s="287">
        <f>SUM(BD45:BD62)</f>
        <v>0</v>
      </c>
      <c r="BE63" s="287">
        <f>SUM(BE45:BE62)</f>
        <v>0</v>
      </c>
    </row>
    <row r="64" spans="1:80" x14ac:dyDescent="0.2">
      <c r="A64" s="250" t="s">
        <v>97</v>
      </c>
      <c r="B64" s="251" t="s">
        <v>273</v>
      </c>
      <c r="C64" s="252" t="s">
        <v>274</v>
      </c>
      <c r="D64" s="253"/>
      <c r="E64" s="254"/>
      <c r="F64" s="254"/>
      <c r="G64" s="255"/>
      <c r="H64" s="256"/>
      <c r="I64" s="257"/>
      <c r="J64" s="258"/>
      <c r="K64" s="259"/>
      <c r="O64" s="260">
        <v>1</v>
      </c>
    </row>
    <row r="65" spans="1:80" x14ac:dyDescent="0.2">
      <c r="A65" s="261">
        <v>17</v>
      </c>
      <c r="B65" s="262" t="s">
        <v>311</v>
      </c>
      <c r="C65" s="263" t="s">
        <v>2122</v>
      </c>
      <c r="D65" s="264" t="s">
        <v>155</v>
      </c>
      <c r="E65" s="265">
        <v>12.0722</v>
      </c>
      <c r="F65" s="265">
        <v>2602</v>
      </c>
      <c r="G65" s="266">
        <f>E65*F65</f>
        <v>31411.864400000002</v>
      </c>
      <c r="H65" s="267">
        <v>2.5249999999999999</v>
      </c>
      <c r="I65" s="268">
        <f>E65*H65</f>
        <v>30.482305</v>
      </c>
      <c r="J65" s="267">
        <v>0</v>
      </c>
      <c r="K65" s="268">
        <f>E65*J65</f>
        <v>0</v>
      </c>
      <c r="O65" s="260">
        <v>2</v>
      </c>
      <c r="AA65" s="233">
        <v>1</v>
      </c>
      <c r="AB65" s="233">
        <v>1</v>
      </c>
      <c r="AC65" s="233">
        <v>1</v>
      </c>
      <c r="AZ65" s="233">
        <v>1</v>
      </c>
      <c r="BA65" s="233">
        <f>IF(AZ65=1,G65,0)</f>
        <v>31411.864400000002</v>
      </c>
      <c r="BB65" s="233">
        <f>IF(AZ65=2,G65,0)</f>
        <v>0</v>
      </c>
      <c r="BC65" s="233">
        <f>IF(AZ65=3,G65,0)</f>
        <v>0</v>
      </c>
      <c r="BD65" s="233">
        <f>IF(AZ65=4,G65,0)</f>
        <v>0</v>
      </c>
      <c r="BE65" s="233">
        <f>IF(AZ65=5,G65,0)</f>
        <v>0</v>
      </c>
      <c r="CA65" s="260">
        <v>1</v>
      </c>
      <c r="CB65" s="260">
        <v>1</v>
      </c>
    </row>
    <row r="66" spans="1:80" x14ac:dyDescent="0.2">
      <c r="A66" s="269"/>
      <c r="B66" s="272"/>
      <c r="C66" s="332" t="s">
        <v>2123</v>
      </c>
      <c r="D66" s="333"/>
      <c r="E66" s="273">
        <v>0</v>
      </c>
      <c r="F66" s="274"/>
      <c r="G66" s="275"/>
      <c r="H66" s="276"/>
      <c r="I66" s="270"/>
      <c r="J66" s="277"/>
      <c r="K66" s="270"/>
      <c r="M66" s="271" t="s">
        <v>2123</v>
      </c>
      <c r="O66" s="260"/>
    </row>
    <row r="67" spans="1:80" x14ac:dyDescent="0.2">
      <c r="A67" s="269"/>
      <c r="B67" s="272"/>
      <c r="C67" s="332" t="s">
        <v>2124</v>
      </c>
      <c r="D67" s="333"/>
      <c r="E67" s="273">
        <v>12.0722</v>
      </c>
      <c r="F67" s="274"/>
      <c r="G67" s="275"/>
      <c r="H67" s="276"/>
      <c r="I67" s="270"/>
      <c r="J67" s="277"/>
      <c r="K67" s="270"/>
      <c r="M67" s="271" t="s">
        <v>2124</v>
      </c>
      <c r="O67" s="260"/>
    </row>
    <row r="68" spans="1:80" x14ac:dyDescent="0.2">
      <c r="A68" s="278"/>
      <c r="B68" s="279" t="s">
        <v>100</v>
      </c>
      <c r="C68" s="280" t="s">
        <v>275</v>
      </c>
      <c r="D68" s="281"/>
      <c r="E68" s="282"/>
      <c r="F68" s="283"/>
      <c r="G68" s="284">
        <f>SUM(G64:G67)</f>
        <v>31411.864400000002</v>
      </c>
      <c r="H68" s="285"/>
      <c r="I68" s="286">
        <f>SUM(I64:I67)</f>
        <v>30.482305</v>
      </c>
      <c r="J68" s="285"/>
      <c r="K68" s="286">
        <f>SUM(K64:K67)</f>
        <v>0</v>
      </c>
      <c r="O68" s="260">
        <v>4</v>
      </c>
      <c r="BA68" s="287">
        <f>SUM(BA64:BA67)</f>
        <v>31411.864400000002</v>
      </c>
      <c r="BB68" s="287">
        <f>SUM(BB64:BB67)</f>
        <v>0</v>
      </c>
      <c r="BC68" s="287">
        <f>SUM(BC64:BC67)</f>
        <v>0</v>
      </c>
      <c r="BD68" s="287">
        <f>SUM(BD64:BD67)</f>
        <v>0</v>
      </c>
      <c r="BE68" s="287">
        <f>SUM(BE64:BE67)</f>
        <v>0</v>
      </c>
    </row>
    <row r="69" spans="1:80" x14ac:dyDescent="0.2">
      <c r="A69" s="250" t="s">
        <v>97</v>
      </c>
      <c r="B69" s="251" t="s">
        <v>407</v>
      </c>
      <c r="C69" s="252" t="s">
        <v>408</v>
      </c>
      <c r="D69" s="253"/>
      <c r="E69" s="254"/>
      <c r="F69" s="254"/>
      <c r="G69" s="255"/>
      <c r="H69" s="256"/>
      <c r="I69" s="257"/>
      <c r="J69" s="258"/>
      <c r="K69" s="259"/>
      <c r="O69" s="260">
        <v>1</v>
      </c>
    </row>
    <row r="70" spans="1:80" x14ac:dyDescent="0.2">
      <c r="A70" s="261">
        <v>18</v>
      </c>
      <c r="B70" s="262" t="s">
        <v>2125</v>
      </c>
      <c r="C70" s="263" t="s">
        <v>2126</v>
      </c>
      <c r="D70" s="264" t="s">
        <v>322</v>
      </c>
      <c r="E70" s="265">
        <v>6</v>
      </c>
      <c r="F70" s="265">
        <v>106</v>
      </c>
      <c r="G70" s="266">
        <f>E70*F70</f>
        <v>636</v>
      </c>
      <c r="H70" s="267">
        <v>1.469E-2</v>
      </c>
      <c r="I70" s="268">
        <f>E70*H70</f>
        <v>8.8139999999999996E-2</v>
      </c>
      <c r="J70" s="267">
        <v>0</v>
      </c>
      <c r="K70" s="268">
        <f>E70*J70</f>
        <v>0</v>
      </c>
      <c r="O70" s="260">
        <v>2</v>
      </c>
      <c r="AA70" s="233">
        <v>1</v>
      </c>
      <c r="AB70" s="233">
        <v>1</v>
      </c>
      <c r="AC70" s="233">
        <v>1</v>
      </c>
      <c r="AZ70" s="233">
        <v>1</v>
      </c>
      <c r="BA70" s="233">
        <f>IF(AZ70=1,G70,0)</f>
        <v>636</v>
      </c>
      <c r="BB70" s="233">
        <f>IF(AZ70=2,G70,0)</f>
        <v>0</v>
      </c>
      <c r="BC70" s="233">
        <f>IF(AZ70=3,G70,0)</f>
        <v>0</v>
      </c>
      <c r="BD70" s="233">
        <f>IF(AZ70=4,G70,0)</f>
        <v>0</v>
      </c>
      <c r="BE70" s="233">
        <f>IF(AZ70=5,G70,0)</f>
        <v>0</v>
      </c>
      <c r="CA70" s="260">
        <v>1</v>
      </c>
      <c r="CB70" s="260">
        <v>1</v>
      </c>
    </row>
    <row r="71" spans="1:80" ht="22.5" x14ac:dyDescent="0.2">
      <c r="A71" s="269"/>
      <c r="B71" s="272"/>
      <c r="C71" s="332" t="s">
        <v>2127</v>
      </c>
      <c r="D71" s="333"/>
      <c r="E71" s="273">
        <v>0</v>
      </c>
      <c r="F71" s="274"/>
      <c r="G71" s="275"/>
      <c r="H71" s="276"/>
      <c r="I71" s="270"/>
      <c r="J71" s="277"/>
      <c r="K71" s="270"/>
      <c r="M71" s="271" t="s">
        <v>2127</v>
      </c>
      <c r="O71" s="260"/>
    </row>
    <row r="72" spans="1:80" x14ac:dyDescent="0.2">
      <c r="A72" s="269"/>
      <c r="B72" s="272"/>
      <c r="C72" s="332" t="s">
        <v>580</v>
      </c>
      <c r="D72" s="333"/>
      <c r="E72" s="273">
        <v>6</v>
      </c>
      <c r="F72" s="274"/>
      <c r="G72" s="275"/>
      <c r="H72" s="276"/>
      <c r="I72" s="270"/>
      <c r="J72" s="277"/>
      <c r="K72" s="270"/>
      <c r="M72" s="271">
        <v>6</v>
      </c>
      <c r="O72" s="260"/>
    </row>
    <row r="73" spans="1:80" x14ac:dyDescent="0.2">
      <c r="A73" s="261">
        <v>19</v>
      </c>
      <c r="B73" s="262" t="s">
        <v>2128</v>
      </c>
      <c r="C73" s="263" t="s">
        <v>2129</v>
      </c>
      <c r="D73" s="264" t="s">
        <v>155</v>
      </c>
      <c r="E73" s="265">
        <v>0.64890000000000003</v>
      </c>
      <c r="F73" s="265">
        <v>4714</v>
      </c>
      <c r="G73" s="266">
        <f>E73*F73</f>
        <v>3058.9146000000001</v>
      </c>
      <c r="H73" s="267">
        <v>1.95224</v>
      </c>
      <c r="I73" s="268">
        <f>E73*H73</f>
        <v>1.2668085360000001</v>
      </c>
      <c r="J73" s="267">
        <v>0</v>
      </c>
      <c r="K73" s="268">
        <f>E73*J73</f>
        <v>0</v>
      </c>
      <c r="O73" s="260">
        <v>2</v>
      </c>
      <c r="AA73" s="233">
        <v>1</v>
      </c>
      <c r="AB73" s="233">
        <v>1</v>
      </c>
      <c r="AC73" s="233">
        <v>1</v>
      </c>
      <c r="AZ73" s="233">
        <v>1</v>
      </c>
      <c r="BA73" s="233">
        <f>IF(AZ73=1,G73,0)</f>
        <v>3058.9146000000001</v>
      </c>
      <c r="BB73" s="233">
        <f>IF(AZ73=2,G73,0)</f>
        <v>0</v>
      </c>
      <c r="BC73" s="233">
        <f>IF(AZ73=3,G73,0)</f>
        <v>0</v>
      </c>
      <c r="BD73" s="233">
        <f>IF(AZ73=4,G73,0)</f>
        <v>0</v>
      </c>
      <c r="BE73" s="233">
        <f>IF(AZ73=5,G73,0)</f>
        <v>0</v>
      </c>
      <c r="CA73" s="260">
        <v>1</v>
      </c>
      <c r="CB73" s="260">
        <v>1</v>
      </c>
    </row>
    <row r="74" spans="1:80" ht="22.5" x14ac:dyDescent="0.2">
      <c r="A74" s="269"/>
      <c r="B74" s="272"/>
      <c r="C74" s="332" t="s">
        <v>2130</v>
      </c>
      <c r="D74" s="333"/>
      <c r="E74" s="273">
        <v>0</v>
      </c>
      <c r="F74" s="274"/>
      <c r="G74" s="275"/>
      <c r="H74" s="276"/>
      <c r="I74" s="270"/>
      <c r="J74" s="277"/>
      <c r="K74" s="270"/>
      <c r="M74" s="271" t="s">
        <v>2130</v>
      </c>
      <c r="O74" s="260"/>
    </row>
    <row r="75" spans="1:80" x14ac:dyDescent="0.2">
      <c r="A75" s="269"/>
      <c r="B75" s="272"/>
      <c r="C75" s="332" t="s">
        <v>2131</v>
      </c>
      <c r="D75" s="333"/>
      <c r="E75" s="273">
        <v>0.64890000000000003</v>
      </c>
      <c r="F75" s="274"/>
      <c r="G75" s="275"/>
      <c r="H75" s="276"/>
      <c r="I75" s="270"/>
      <c r="J75" s="277"/>
      <c r="K75" s="270"/>
      <c r="M75" s="271" t="s">
        <v>2131</v>
      </c>
      <c r="O75" s="260"/>
    </row>
    <row r="76" spans="1:80" x14ac:dyDescent="0.2">
      <c r="A76" s="278"/>
      <c r="B76" s="279" t="s">
        <v>100</v>
      </c>
      <c r="C76" s="280" t="s">
        <v>409</v>
      </c>
      <c r="D76" s="281"/>
      <c r="E76" s="282"/>
      <c r="F76" s="283"/>
      <c r="G76" s="284">
        <f>SUM(G69:G75)</f>
        <v>3694.9146000000001</v>
      </c>
      <c r="H76" s="285"/>
      <c r="I76" s="286">
        <f>SUM(I69:I75)</f>
        <v>1.3549485360000002</v>
      </c>
      <c r="J76" s="285"/>
      <c r="K76" s="286">
        <f>SUM(K69:K75)</f>
        <v>0</v>
      </c>
      <c r="O76" s="260">
        <v>4</v>
      </c>
      <c r="BA76" s="287">
        <f>SUM(BA69:BA75)</f>
        <v>3694.9146000000001</v>
      </c>
      <c r="BB76" s="287">
        <f>SUM(BB69:BB75)</f>
        <v>0</v>
      </c>
      <c r="BC76" s="287">
        <f>SUM(BC69:BC75)</f>
        <v>0</v>
      </c>
      <c r="BD76" s="287">
        <f>SUM(BD69:BD75)</f>
        <v>0</v>
      </c>
      <c r="BE76" s="287">
        <f>SUM(BE69:BE75)</f>
        <v>0</v>
      </c>
    </row>
    <row r="77" spans="1:80" x14ac:dyDescent="0.2">
      <c r="A77" s="250" t="s">
        <v>97</v>
      </c>
      <c r="B77" s="251" t="s">
        <v>2132</v>
      </c>
      <c r="C77" s="252" t="s">
        <v>2133</v>
      </c>
      <c r="D77" s="253"/>
      <c r="E77" s="254"/>
      <c r="F77" s="254"/>
      <c r="G77" s="255"/>
      <c r="H77" s="256"/>
      <c r="I77" s="257"/>
      <c r="J77" s="258"/>
      <c r="K77" s="259"/>
      <c r="O77" s="260">
        <v>1</v>
      </c>
    </row>
    <row r="78" spans="1:80" x14ac:dyDescent="0.2">
      <c r="A78" s="261">
        <v>20</v>
      </c>
      <c r="B78" s="262" t="s">
        <v>2135</v>
      </c>
      <c r="C78" s="263" t="s">
        <v>2136</v>
      </c>
      <c r="D78" s="264" t="s">
        <v>155</v>
      </c>
      <c r="E78" s="265">
        <v>7.4160000000000004</v>
      </c>
      <c r="F78" s="265">
        <v>4202</v>
      </c>
      <c r="G78" s="266">
        <f>E78*F78</f>
        <v>31162.032000000003</v>
      </c>
      <c r="H78" s="267">
        <v>2.6607799999999999</v>
      </c>
      <c r="I78" s="268">
        <f>E78*H78</f>
        <v>19.732344480000002</v>
      </c>
      <c r="J78" s="267">
        <v>0</v>
      </c>
      <c r="K78" s="268">
        <f>E78*J78</f>
        <v>0</v>
      </c>
      <c r="O78" s="260">
        <v>2</v>
      </c>
      <c r="AA78" s="233">
        <v>1</v>
      </c>
      <c r="AB78" s="233">
        <v>1</v>
      </c>
      <c r="AC78" s="233">
        <v>1</v>
      </c>
      <c r="AZ78" s="233">
        <v>1</v>
      </c>
      <c r="BA78" s="233">
        <f>IF(AZ78=1,G78,0)</f>
        <v>31162.032000000003</v>
      </c>
      <c r="BB78" s="233">
        <f>IF(AZ78=2,G78,0)</f>
        <v>0</v>
      </c>
      <c r="BC78" s="233">
        <f>IF(AZ78=3,G78,0)</f>
        <v>0</v>
      </c>
      <c r="BD78" s="233">
        <f>IF(AZ78=4,G78,0)</f>
        <v>0</v>
      </c>
      <c r="BE78" s="233">
        <f>IF(AZ78=5,G78,0)</f>
        <v>0</v>
      </c>
      <c r="CA78" s="260">
        <v>1</v>
      </c>
      <c r="CB78" s="260">
        <v>1</v>
      </c>
    </row>
    <row r="79" spans="1:80" x14ac:dyDescent="0.2">
      <c r="A79" s="269"/>
      <c r="B79" s="272"/>
      <c r="C79" s="332" t="s">
        <v>2137</v>
      </c>
      <c r="D79" s="333"/>
      <c r="E79" s="273">
        <v>0</v>
      </c>
      <c r="F79" s="274"/>
      <c r="G79" s="275"/>
      <c r="H79" s="276"/>
      <c r="I79" s="270"/>
      <c r="J79" s="277"/>
      <c r="K79" s="270"/>
      <c r="M79" s="271" t="s">
        <v>2137</v>
      </c>
      <c r="O79" s="260"/>
    </row>
    <row r="80" spans="1:80" x14ac:dyDescent="0.2">
      <c r="A80" s="269"/>
      <c r="B80" s="272"/>
      <c r="C80" s="332" t="s">
        <v>2138</v>
      </c>
      <c r="D80" s="333"/>
      <c r="E80" s="273">
        <v>7.4160000000000004</v>
      </c>
      <c r="F80" s="274"/>
      <c r="G80" s="275"/>
      <c r="H80" s="276"/>
      <c r="I80" s="270"/>
      <c r="J80" s="277"/>
      <c r="K80" s="270"/>
      <c r="M80" s="271" t="s">
        <v>2138</v>
      </c>
      <c r="O80" s="260"/>
    </row>
    <row r="81" spans="1:80" x14ac:dyDescent="0.2">
      <c r="A81" s="261">
        <v>21</v>
      </c>
      <c r="B81" s="262" t="s">
        <v>2139</v>
      </c>
      <c r="C81" s="263" t="s">
        <v>2140</v>
      </c>
      <c r="D81" s="264" t="s">
        <v>155</v>
      </c>
      <c r="E81" s="265">
        <v>7.4160000000000004</v>
      </c>
      <c r="F81" s="265">
        <v>993</v>
      </c>
      <c r="G81" s="266">
        <f>E81*F81</f>
        <v>7364.0880000000006</v>
      </c>
      <c r="H81" s="267">
        <v>0</v>
      </c>
      <c r="I81" s="268">
        <f>E81*H81</f>
        <v>0</v>
      </c>
      <c r="J81" s="267">
        <v>0</v>
      </c>
      <c r="K81" s="268">
        <f>E81*J81</f>
        <v>0</v>
      </c>
      <c r="O81" s="260">
        <v>2</v>
      </c>
      <c r="AA81" s="233">
        <v>1</v>
      </c>
      <c r="AB81" s="233">
        <v>1</v>
      </c>
      <c r="AC81" s="233">
        <v>1</v>
      </c>
      <c r="AZ81" s="233">
        <v>1</v>
      </c>
      <c r="BA81" s="233">
        <f>IF(AZ81=1,G81,0)</f>
        <v>7364.0880000000006</v>
      </c>
      <c r="BB81" s="233">
        <f>IF(AZ81=2,G81,0)</f>
        <v>0</v>
      </c>
      <c r="BC81" s="233">
        <f>IF(AZ81=3,G81,0)</f>
        <v>0</v>
      </c>
      <c r="BD81" s="233">
        <f>IF(AZ81=4,G81,0)</f>
        <v>0</v>
      </c>
      <c r="BE81" s="233">
        <f>IF(AZ81=5,G81,0)</f>
        <v>0</v>
      </c>
      <c r="CA81" s="260">
        <v>1</v>
      </c>
      <c r="CB81" s="260">
        <v>1</v>
      </c>
    </row>
    <row r="82" spans="1:80" ht="22.5" x14ac:dyDescent="0.2">
      <c r="A82" s="261">
        <v>22</v>
      </c>
      <c r="B82" s="262" t="s">
        <v>2141</v>
      </c>
      <c r="C82" s="263" t="s">
        <v>2142</v>
      </c>
      <c r="D82" s="264" t="s">
        <v>155</v>
      </c>
      <c r="E82" s="265">
        <v>3.0375000000000001</v>
      </c>
      <c r="F82" s="265">
        <v>4950</v>
      </c>
      <c r="G82" s="266">
        <f>E82*F82</f>
        <v>15035.625</v>
      </c>
      <c r="H82" s="267">
        <v>2.54278</v>
      </c>
      <c r="I82" s="268">
        <f>E82*H82</f>
        <v>7.7236942500000003</v>
      </c>
      <c r="J82" s="267">
        <v>0</v>
      </c>
      <c r="K82" s="268">
        <f>E82*J82</f>
        <v>0</v>
      </c>
      <c r="O82" s="260">
        <v>2</v>
      </c>
      <c r="AA82" s="233">
        <v>1</v>
      </c>
      <c r="AB82" s="233">
        <v>0</v>
      </c>
      <c r="AC82" s="233">
        <v>0</v>
      </c>
      <c r="AZ82" s="233">
        <v>1</v>
      </c>
      <c r="BA82" s="233">
        <f>IF(AZ82=1,G82,0)</f>
        <v>15035.625</v>
      </c>
      <c r="BB82" s="233">
        <f>IF(AZ82=2,G82,0)</f>
        <v>0</v>
      </c>
      <c r="BC82" s="233">
        <f>IF(AZ82=3,G82,0)</f>
        <v>0</v>
      </c>
      <c r="BD82" s="233">
        <f>IF(AZ82=4,G82,0)</f>
        <v>0</v>
      </c>
      <c r="BE82" s="233">
        <f>IF(AZ82=5,G82,0)</f>
        <v>0</v>
      </c>
      <c r="CA82" s="260">
        <v>1</v>
      </c>
      <c r="CB82" s="260">
        <v>0</v>
      </c>
    </row>
    <row r="83" spans="1:80" ht="22.5" x14ac:dyDescent="0.2">
      <c r="A83" s="269"/>
      <c r="B83" s="272"/>
      <c r="C83" s="332" t="s">
        <v>2143</v>
      </c>
      <c r="D83" s="333"/>
      <c r="E83" s="273">
        <v>0</v>
      </c>
      <c r="F83" s="274"/>
      <c r="G83" s="275"/>
      <c r="H83" s="276"/>
      <c r="I83" s="270"/>
      <c r="J83" s="277"/>
      <c r="K83" s="270"/>
      <c r="M83" s="271" t="s">
        <v>2143</v>
      </c>
      <c r="O83" s="260"/>
    </row>
    <row r="84" spans="1:80" x14ac:dyDescent="0.2">
      <c r="A84" s="269"/>
      <c r="B84" s="272"/>
      <c r="C84" s="332" t="s">
        <v>2144</v>
      </c>
      <c r="D84" s="333"/>
      <c r="E84" s="273">
        <v>3.0375000000000001</v>
      </c>
      <c r="F84" s="274"/>
      <c r="G84" s="275"/>
      <c r="H84" s="276"/>
      <c r="I84" s="270"/>
      <c r="J84" s="277"/>
      <c r="K84" s="270"/>
      <c r="M84" s="271" t="s">
        <v>2144</v>
      </c>
      <c r="O84" s="260"/>
    </row>
    <row r="85" spans="1:80" x14ac:dyDescent="0.2">
      <c r="A85" s="261">
        <v>23</v>
      </c>
      <c r="B85" s="262" t="s">
        <v>2145</v>
      </c>
      <c r="C85" s="263" t="s">
        <v>2146</v>
      </c>
      <c r="D85" s="264" t="s">
        <v>200</v>
      </c>
      <c r="E85" s="265">
        <v>23.635000000000002</v>
      </c>
      <c r="F85" s="265">
        <v>757</v>
      </c>
      <c r="G85" s="266">
        <f>E85*F85</f>
        <v>17891.695</v>
      </c>
      <c r="H85" s="267">
        <v>1.553E-2</v>
      </c>
      <c r="I85" s="268">
        <f>E85*H85</f>
        <v>0.36705155000000006</v>
      </c>
      <c r="J85" s="267">
        <v>0</v>
      </c>
      <c r="K85" s="268">
        <f>E85*J85</f>
        <v>0</v>
      </c>
      <c r="O85" s="260">
        <v>2</v>
      </c>
      <c r="AA85" s="233">
        <v>1</v>
      </c>
      <c r="AB85" s="233">
        <v>1</v>
      </c>
      <c r="AC85" s="233">
        <v>1</v>
      </c>
      <c r="AZ85" s="233">
        <v>1</v>
      </c>
      <c r="BA85" s="233">
        <f>IF(AZ85=1,G85,0)</f>
        <v>17891.695</v>
      </c>
      <c r="BB85" s="233">
        <f>IF(AZ85=2,G85,0)</f>
        <v>0</v>
      </c>
      <c r="BC85" s="233">
        <f>IF(AZ85=3,G85,0)</f>
        <v>0</v>
      </c>
      <c r="BD85" s="233">
        <f>IF(AZ85=4,G85,0)</f>
        <v>0</v>
      </c>
      <c r="BE85" s="233">
        <f>IF(AZ85=5,G85,0)</f>
        <v>0</v>
      </c>
      <c r="CA85" s="260">
        <v>1</v>
      </c>
      <c r="CB85" s="260">
        <v>1</v>
      </c>
    </row>
    <row r="86" spans="1:80" ht="22.5" x14ac:dyDescent="0.2">
      <c r="A86" s="269"/>
      <c r="B86" s="272"/>
      <c r="C86" s="332" t="s">
        <v>2147</v>
      </c>
      <c r="D86" s="333"/>
      <c r="E86" s="273">
        <v>0</v>
      </c>
      <c r="F86" s="274"/>
      <c r="G86" s="275"/>
      <c r="H86" s="276"/>
      <c r="I86" s="270"/>
      <c r="J86" s="277"/>
      <c r="K86" s="270"/>
      <c r="M86" s="271" t="s">
        <v>2147</v>
      </c>
      <c r="O86" s="260"/>
    </row>
    <row r="87" spans="1:80" x14ac:dyDescent="0.2">
      <c r="A87" s="269"/>
      <c r="B87" s="272"/>
      <c r="C87" s="332" t="s">
        <v>2148</v>
      </c>
      <c r="D87" s="333"/>
      <c r="E87" s="273">
        <v>10.935</v>
      </c>
      <c r="F87" s="274"/>
      <c r="G87" s="275"/>
      <c r="H87" s="276"/>
      <c r="I87" s="270"/>
      <c r="J87" s="277"/>
      <c r="K87" s="270"/>
      <c r="M87" s="271" t="s">
        <v>2148</v>
      </c>
      <c r="O87" s="260"/>
    </row>
    <row r="88" spans="1:80" x14ac:dyDescent="0.2">
      <c r="A88" s="269"/>
      <c r="B88" s="272"/>
      <c r="C88" s="332" t="s">
        <v>2149</v>
      </c>
      <c r="D88" s="333"/>
      <c r="E88" s="273">
        <v>12.7</v>
      </c>
      <c r="F88" s="274"/>
      <c r="G88" s="275"/>
      <c r="H88" s="276"/>
      <c r="I88" s="270"/>
      <c r="J88" s="277"/>
      <c r="K88" s="270"/>
      <c r="M88" s="271" t="s">
        <v>2149</v>
      </c>
      <c r="O88" s="260"/>
    </row>
    <row r="89" spans="1:80" x14ac:dyDescent="0.2">
      <c r="A89" s="261">
        <v>24</v>
      </c>
      <c r="B89" s="262" t="s">
        <v>2150</v>
      </c>
      <c r="C89" s="263" t="s">
        <v>2151</v>
      </c>
      <c r="D89" s="264" t="s">
        <v>200</v>
      </c>
      <c r="E89" s="265">
        <v>23.635000000000002</v>
      </c>
      <c r="F89" s="265">
        <v>130</v>
      </c>
      <c r="G89" s="266">
        <f>E89*F89</f>
        <v>3072.55</v>
      </c>
      <c r="H89" s="267">
        <v>0</v>
      </c>
      <c r="I89" s="268">
        <f>E89*H89</f>
        <v>0</v>
      </c>
      <c r="J89" s="267">
        <v>0</v>
      </c>
      <c r="K89" s="268">
        <f>E89*J89</f>
        <v>0</v>
      </c>
      <c r="O89" s="260">
        <v>2</v>
      </c>
      <c r="AA89" s="233">
        <v>1</v>
      </c>
      <c r="AB89" s="233">
        <v>1</v>
      </c>
      <c r="AC89" s="233">
        <v>1</v>
      </c>
      <c r="AZ89" s="233">
        <v>1</v>
      </c>
      <c r="BA89" s="233">
        <f>IF(AZ89=1,G89,0)</f>
        <v>3072.55</v>
      </c>
      <c r="BB89" s="233">
        <f>IF(AZ89=2,G89,0)</f>
        <v>0</v>
      </c>
      <c r="BC89" s="233">
        <f>IF(AZ89=3,G89,0)</f>
        <v>0</v>
      </c>
      <c r="BD89" s="233">
        <f>IF(AZ89=4,G89,0)</f>
        <v>0</v>
      </c>
      <c r="BE89" s="233">
        <f>IF(AZ89=5,G89,0)</f>
        <v>0</v>
      </c>
      <c r="CA89" s="260">
        <v>1</v>
      </c>
      <c r="CB89" s="260">
        <v>1</v>
      </c>
    </row>
    <row r="90" spans="1:80" x14ac:dyDescent="0.2">
      <c r="A90" s="261">
        <v>25</v>
      </c>
      <c r="B90" s="262" t="s">
        <v>2152</v>
      </c>
      <c r="C90" s="263" t="s">
        <v>2153</v>
      </c>
      <c r="D90" s="264" t="s">
        <v>265</v>
      </c>
      <c r="E90" s="265">
        <v>8.8300000000000003E-2</v>
      </c>
      <c r="F90" s="265">
        <v>44165</v>
      </c>
      <c r="G90" s="266">
        <f>E90*F90</f>
        <v>3899.7695000000003</v>
      </c>
      <c r="H90" s="267">
        <v>1.0044200000000001</v>
      </c>
      <c r="I90" s="268">
        <f>E90*H90</f>
        <v>8.8690286000000007E-2</v>
      </c>
      <c r="J90" s="267">
        <v>0</v>
      </c>
      <c r="K90" s="268">
        <f>E90*J90</f>
        <v>0</v>
      </c>
      <c r="O90" s="260">
        <v>2</v>
      </c>
      <c r="AA90" s="233">
        <v>1</v>
      </c>
      <c r="AB90" s="233">
        <v>1</v>
      </c>
      <c r="AC90" s="233">
        <v>1</v>
      </c>
      <c r="AZ90" s="233">
        <v>1</v>
      </c>
      <c r="BA90" s="233">
        <f>IF(AZ90=1,G90,0)</f>
        <v>3899.7695000000003</v>
      </c>
      <c r="BB90" s="233">
        <f>IF(AZ90=2,G90,0)</f>
        <v>0</v>
      </c>
      <c r="BC90" s="233">
        <f>IF(AZ90=3,G90,0)</f>
        <v>0</v>
      </c>
      <c r="BD90" s="233">
        <f>IF(AZ90=4,G90,0)</f>
        <v>0</v>
      </c>
      <c r="BE90" s="233">
        <f>IF(AZ90=5,G90,0)</f>
        <v>0</v>
      </c>
      <c r="CA90" s="260">
        <v>1</v>
      </c>
      <c r="CB90" s="260">
        <v>1</v>
      </c>
    </row>
    <row r="91" spans="1:80" ht="22.5" x14ac:dyDescent="0.2">
      <c r="A91" s="269"/>
      <c r="B91" s="272"/>
      <c r="C91" s="332" t="s">
        <v>2154</v>
      </c>
      <c r="D91" s="333"/>
      <c r="E91" s="273">
        <v>0</v>
      </c>
      <c r="F91" s="274"/>
      <c r="G91" s="275"/>
      <c r="H91" s="276"/>
      <c r="I91" s="270"/>
      <c r="J91" s="277"/>
      <c r="K91" s="270"/>
      <c r="M91" s="271" t="s">
        <v>2154</v>
      </c>
      <c r="O91" s="260"/>
    </row>
    <row r="92" spans="1:80" x14ac:dyDescent="0.2">
      <c r="A92" s="269"/>
      <c r="B92" s="272"/>
      <c r="C92" s="332" t="s">
        <v>2155</v>
      </c>
      <c r="D92" s="333"/>
      <c r="E92" s="273">
        <v>6.2799999999999995E-2</v>
      </c>
      <c r="F92" s="274"/>
      <c r="G92" s="275"/>
      <c r="H92" s="276"/>
      <c r="I92" s="270"/>
      <c r="J92" s="277"/>
      <c r="K92" s="270"/>
      <c r="M92" s="271" t="s">
        <v>2155</v>
      </c>
      <c r="O92" s="260"/>
    </row>
    <row r="93" spans="1:80" x14ac:dyDescent="0.2">
      <c r="A93" s="269"/>
      <c r="B93" s="272"/>
      <c r="C93" s="332" t="s">
        <v>2156</v>
      </c>
      <c r="D93" s="333"/>
      <c r="E93" s="273">
        <v>2.5499999999999998E-2</v>
      </c>
      <c r="F93" s="274"/>
      <c r="G93" s="275"/>
      <c r="H93" s="276"/>
      <c r="I93" s="270"/>
      <c r="J93" s="277"/>
      <c r="K93" s="270"/>
      <c r="M93" s="271" t="s">
        <v>2156</v>
      </c>
      <c r="O93" s="260"/>
    </row>
    <row r="94" spans="1:80" ht="22.5" x14ac:dyDescent="0.2">
      <c r="A94" s="261">
        <v>26</v>
      </c>
      <c r="B94" s="262" t="s">
        <v>2157</v>
      </c>
      <c r="C94" s="263" t="s">
        <v>2158</v>
      </c>
      <c r="D94" s="264" t="s">
        <v>379</v>
      </c>
      <c r="E94" s="265">
        <v>74.900000000000006</v>
      </c>
      <c r="F94" s="265">
        <v>110</v>
      </c>
      <c r="G94" s="266">
        <f>E94*F94</f>
        <v>8239</v>
      </c>
      <c r="H94" s="267">
        <v>0</v>
      </c>
      <c r="I94" s="268">
        <f>E94*H94</f>
        <v>0</v>
      </c>
      <c r="J94" s="267">
        <v>0</v>
      </c>
      <c r="K94" s="268">
        <f>E94*J94</f>
        <v>0</v>
      </c>
      <c r="O94" s="260">
        <v>2</v>
      </c>
      <c r="AA94" s="233">
        <v>1</v>
      </c>
      <c r="AB94" s="233">
        <v>1</v>
      </c>
      <c r="AC94" s="233">
        <v>1</v>
      </c>
      <c r="AZ94" s="233">
        <v>1</v>
      </c>
      <c r="BA94" s="233">
        <f>IF(AZ94=1,G94,0)</f>
        <v>8239</v>
      </c>
      <c r="BB94" s="233">
        <f>IF(AZ94=2,G94,0)</f>
        <v>0</v>
      </c>
      <c r="BC94" s="233">
        <f>IF(AZ94=3,G94,0)</f>
        <v>0</v>
      </c>
      <c r="BD94" s="233">
        <f>IF(AZ94=4,G94,0)</f>
        <v>0</v>
      </c>
      <c r="BE94" s="233">
        <f>IF(AZ94=5,G94,0)</f>
        <v>0</v>
      </c>
      <c r="CA94" s="260">
        <v>1</v>
      </c>
      <c r="CB94" s="260">
        <v>1</v>
      </c>
    </row>
    <row r="95" spans="1:80" ht="22.5" x14ac:dyDescent="0.2">
      <c r="A95" s="269"/>
      <c r="B95" s="272"/>
      <c r="C95" s="332" t="s">
        <v>2159</v>
      </c>
      <c r="D95" s="333"/>
      <c r="E95" s="273">
        <v>0</v>
      </c>
      <c r="F95" s="274"/>
      <c r="G95" s="275"/>
      <c r="H95" s="276"/>
      <c r="I95" s="270"/>
      <c r="J95" s="277"/>
      <c r="K95" s="270"/>
      <c r="M95" s="271" t="s">
        <v>2159</v>
      </c>
      <c r="O95" s="260"/>
    </row>
    <row r="96" spans="1:80" x14ac:dyDescent="0.2">
      <c r="A96" s="269"/>
      <c r="B96" s="272"/>
      <c r="C96" s="332" t="s">
        <v>2160</v>
      </c>
      <c r="D96" s="333"/>
      <c r="E96" s="273">
        <v>24.3</v>
      </c>
      <c r="F96" s="274"/>
      <c r="G96" s="275"/>
      <c r="H96" s="276"/>
      <c r="I96" s="270"/>
      <c r="J96" s="277"/>
      <c r="K96" s="270"/>
      <c r="M96" s="271" t="s">
        <v>2160</v>
      </c>
      <c r="O96" s="260"/>
    </row>
    <row r="97" spans="1:80" x14ac:dyDescent="0.2">
      <c r="A97" s="269"/>
      <c r="B97" s="272"/>
      <c r="C97" s="332" t="s">
        <v>2161</v>
      </c>
      <c r="D97" s="333"/>
      <c r="E97" s="273">
        <v>50.6</v>
      </c>
      <c r="F97" s="274"/>
      <c r="G97" s="275"/>
      <c r="H97" s="276"/>
      <c r="I97" s="270"/>
      <c r="J97" s="277"/>
      <c r="K97" s="270"/>
      <c r="M97" s="271" t="s">
        <v>2161</v>
      </c>
      <c r="O97" s="260"/>
    </row>
    <row r="98" spans="1:80" x14ac:dyDescent="0.2">
      <c r="A98" s="261">
        <v>27</v>
      </c>
      <c r="B98" s="262" t="s">
        <v>2162</v>
      </c>
      <c r="C98" s="263" t="s">
        <v>2163</v>
      </c>
      <c r="D98" s="264" t="s">
        <v>200</v>
      </c>
      <c r="E98" s="265">
        <v>16.434999999999999</v>
      </c>
      <c r="F98" s="265">
        <v>639</v>
      </c>
      <c r="G98" s="266">
        <f>E98*F98</f>
        <v>10501.964999999998</v>
      </c>
      <c r="H98" s="267">
        <v>2.214E-2</v>
      </c>
      <c r="I98" s="268">
        <f>E98*H98</f>
        <v>0.3638709</v>
      </c>
      <c r="J98" s="267">
        <v>0</v>
      </c>
      <c r="K98" s="268">
        <f>E98*J98</f>
        <v>0</v>
      </c>
      <c r="O98" s="260">
        <v>2</v>
      </c>
      <c r="AA98" s="233">
        <v>1</v>
      </c>
      <c r="AB98" s="233">
        <v>1</v>
      </c>
      <c r="AC98" s="233">
        <v>1</v>
      </c>
      <c r="AZ98" s="233">
        <v>1</v>
      </c>
      <c r="BA98" s="233">
        <f>IF(AZ98=1,G98,0)</f>
        <v>10501.964999999998</v>
      </c>
      <c r="BB98" s="233">
        <f>IF(AZ98=2,G98,0)</f>
        <v>0</v>
      </c>
      <c r="BC98" s="233">
        <f>IF(AZ98=3,G98,0)</f>
        <v>0</v>
      </c>
      <c r="BD98" s="233">
        <f>IF(AZ98=4,G98,0)</f>
        <v>0</v>
      </c>
      <c r="BE98" s="233">
        <f>IF(AZ98=5,G98,0)</f>
        <v>0</v>
      </c>
      <c r="CA98" s="260">
        <v>1</v>
      </c>
      <c r="CB98" s="260">
        <v>1</v>
      </c>
    </row>
    <row r="99" spans="1:80" ht="22.5" x14ac:dyDescent="0.2">
      <c r="A99" s="269"/>
      <c r="B99" s="272"/>
      <c r="C99" s="332" t="s">
        <v>2164</v>
      </c>
      <c r="D99" s="333"/>
      <c r="E99" s="273">
        <v>0</v>
      </c>
      <c r="F99" s="274"/>
      <c r="G99" s="275"/>
      <c r="H99" s="276"/>
      <c r="I99" s="270"/>
      <c r="J99" s="277"/>
      <c r="K99" s="270"/>
      <c r="M99" s="271" t="s">
        <v>2164</v>
      </c>
      <c r="O99" s="260"/>
    </row>
    <row r="100" spans="1:80" x14ac:dyDescent="0.2">
      <c r="A100" s="269"/>
      <c r="B100" s="272"/>
      <c r="C100" s="332" t="s">
        <v>2165</v>
      </c>
      <c r="D100" s="333"/>
      <c r="E100" s="273">
        <v>16.434999999999999</v>
      </c>
      <c r="F100" s="274"/>
      <c r="G100" s="275"/>
      <c r="H100" s="276"/>
      <c r="I100" s="270"/>
      <c r="J100" s="277"/>
      <c r="K100" s="270"/>
      <c r="M100" s="271" t="s">
        <v>2165</v>
      </c>
      <c r="O100" s="260"/>
    </row>
    <row r="101" spans="1:80" x14ac:dyDescent="0.2">
      <c r="A101" s="261">
        <v>28</v>
      </c>
      <c r="B101" s="262" t="s">
        <v>2166</v>
      </c>
      <c r="C101" s="263" t="s">
        <v>2167</v>
      </c>
      <c r="D101" s="264" t="s">
        <v>379</v>
      </c>
      <c r="E101" s="265">
        <v>25.3</v>
      </c>
      <c r="F101" s="265">
        <v>69</v>
      </c>
      <c r="G101" s="266">
        <f>E101*F101</f>
        <v>1745.7</v>
      </c>
      <c r="H101" s="267">
        <v>0</v>
      </c>
      <c r="I101" s="268">
        <f>E101*H101</f>
        <v>0</v>
      </c>
      <c r="J101" s="267">
        <v>0</v>
      </c>
      <c r="K101" s="268">
        <f>E101*J101</f>
        <v>0</v>
      </c>
      <c r="O101" s="260">
        <v>2</v>
      </c>
      <c r="AA101" s="233">
        <v>1</v>
      </c>
      <c r="AB101" s="233">
        <v>1</v>
      </c>
      <c r="AC101" s="233">
        <v>1</v>
      </c>
      <c r="AZ101" s="233">
        <v>1</v>
      </c>
      <c r="BA101" s="233">
        <f>IF(AZ101=1,G101,0)</f>
        <v>1745.7</v>
      </c>
      <c r="BB101" s="233">
        <f>IF(AZ101=2,G101,0)</f>
        <v>0</v>
      </c>
      <c r="BC101" s="233">
        <f>IF(AZ101=3,G101,0)</f>
        <v>0</v>
      </c>
      <c r="BD101" s="233">
        <f>IF(AZ101=4,G101,0)</f>
        <v>0</v>
      </c>
      <c r="BE101" s="233">
        <f>IF(AZ101=5,G101,0)</f>
        <v>0</v>
      </c>
      <c r="CA101" s="260">
        <v>1</v>
      </c>
      <c r="CB101" s="260">
        <v>1</v>
      </c>
    </row>
    <row r="102" spans="1:80" x14ac:dyDescent="0.2">
      <c r="A102" s="269"/>
      <c r="B102" s="272"/>
      <c r="C102" s="332" t="s">
        <v>2168</v>
      </c>
      <c r="D102" s="333"/>
      <c r="E102" s="273">
        <v>0</v>
      </c>
      <c r="F102" s="274"/>
      <c r="G102" s="275"/>
      <c r="H102" s="276"/>
      <c r="I102" s="270"/>
      <c r="J102" s="277"/>
      <c r="K102" s="270"/>
      <c r="M102" s="271" t="s">
        <v>2168</v>
      </c>
      <c r="O102" s="260"/>
    </row>
    <row r="103" spans="1:80" x14ac:dyDescent="0.2">
      <c r="A103" s="269"/>
      <c r="B103" s="272"/>
      <c r="C103" s="332" t="s">
        <v>2169</v>
      </c>
      <c r="D103" s="333"/>
      <c r="E103" s="273">
        <v>25.3</v>
      </c>
      <c r="F103" s="274"/>
      <c r="G103" s="275"/>
      <c r="H103" s="276"/>
      <c r="I103" s="270"/>
      <c r="J103" s="277"/>
      <c r="K103" s="270"/>
      <c r="M103" s="271" t="s">
        <v>2169</v>
      </c>
      <c r="O103" s="260"/>
    </row>
    <row r="104" spans="1:80" x14ac:dyDescent="0.2">
      <c r="A104" s="278"/>
      <c r="B104" s="279" t="s">
        <v>100</v>
      </c>
      <c r="C104" s="280" t="s">
        <v>2134</v>
      </c>
      <c r="D104" s="281"/>
      <c r="E104" s="282"/>
      <c r="F104" s="283"/>
      <c r="G104" s="284">
        <f>SUM(G77:G103)</f>
        <v>98912.424499999994</v>
      </c>
      <c r="H104" s="285"/>
      <c r="I104" s="286">
        <f>SUM(I77:I103)</f>
        <v>28.275651465999999</v>
      </c>
      <c r="J104" s="285"/>
      <c r="K104" s="286">
        <f>SUM(K77:K103)</f>
        <v>0</v>
      </c>
      <c r="O104" s="260">
        <v>4</v>
      </c>
      <c r="BA104" s="287">
        <f>SUM(BA77:BA103)</f>
        <v>98912.424499999994</v>
      </c>
      <c r="BB104" s="287">
        <f>SUM(BB77:BB103)</f>
        <v>0</v>
      </c>
      <c r="BC104" s="287">
        <f>SUM(BC77:BC103)</f>
        <v>0</v>
      </c>
      <c r="BD104" s="287">
        <f>SUM(BD77:BD103)</f>
        <v>0</v>
      </c>
      <c r="BE104" s="287">
        <f>SUM(BE77:BE103)</f>
        <v>0</v>
      </c>
    </row>
    <row r="105" spans="1:80" x14ac:dyDescent="0.2">
      <c r="A105" s="250" t="s">
        <v>97</v>
      </c>
      <c r="B105" s="251" t="s">
        <v>2170</v>
      </c>
      <c r="C105" s="252" t="s">
        <v>2171</v>
      </c>
      <c r="D105" s="253"/>
      <c r="E105" s="254"/>
      <c r="F105" s="254"/>
      <c r="G105" s="255"/>
      <c r="H105" s="256"/>
      <c r="I105" s="257"/>
      <c r="J105" s="258"/>
      <c r="K105" s="259"/>
      <c r="O105" s="260">
        <v>1</v>
      </c>
    </row>
    <row r="106" spans="1:80" x14ac:dyDescent="0.2">
      <c r="A106" s="261">
        <v>29</v>
      </c>
      <c r="B106" s="262" t="s">
        <v>2173</v>
      </c>
      <c r="C106" s="263" t="s">
        <v>2174</v>
      </c>
      <c r="D106" s="264" t="s">
        <v>200</v>
      </c>
      <c r="E106" s="265">
        <v>552.87</v>
      </c>
      <c r="F106" s="265">
        <v>195</v>
      </c>
      <c r="G106" s="266">
        <f>E106*F106</f>
        <v>107809.65</v>
      </c>
      <c r="H106" s="267">
        <v>0.33074999999999999</v>
      </c>
      <c r="I106" s="268">
        <f>E106*H106</f>
        <v>182.86175249999999</v>
      </c>
      <c r="J106" s="267">
        <v>0</v>
      </c>
      <c r="K106" s="268">
        <f>E106*J106</f>
        <v>0</v>
      </c>
      <c r="O106" s="260">
        <v>2</v>
      </c>
      <c r="AA106" s="233">
        <v>1</v>
      </c>
      <c r="AB106" s="233">
        <v>1</v>
      </c>
      <c r="AC106" s="233">
        <v>1</v>
      </c>
      <c r="AZ106" s="233">
        <v>1</v>
      </c>
      <c r="BA106" s="233">
        <f>IF(AZ106=1,G106,0)</f>
        <v>107809.65</v>
      </c>
      <c r="BB106" s="233">
        <f>IF(AZ106=2,G106,0)</f>
        <v>0</v>
      </c>
      <c r="BC106" s="233">
        <f>IF(AZ106=3,G106,0)</f>
        <v>0</v>
      </c>
      <c r="BD106" s="233">
        <f>IF(AZ106=4,G106,0)</f>
        <v>0</v>
      </c>
      <c r="BE106" s="233">
        <f>IF(AZ106=5,G106,0)</f>
        <v>0</v>
      </c>
      <c r="CA106" s="260">
        <v>1</v>
      </c>
      <c r="CB106" s="260">
        <v>1</v>
      </c>
    </row>
    <row r="107" spans="1:80" x14ac:dyDescent="0.2">
      <c r="A107" s="269"/>
      <c r="B107" s="272"/>
      <c r="C107" s="332" t="s">
        <v>2175</v>
      </c>
      <c r="D107" s="333"/>
      <c r="E107" s="273">
        <v>0</v>
      </c>
      <c r="F107" s="274"/>
      <c r="G107" s="275"/>
      <c r="H107" s="276"/>
      <c r="I107" s="270"/>
      <c r="J107" s="277"/>
      <c r="K107" s="270"/>
      <c r="M107" s="271" t="s">
        <v>2175</v>
      </c>
      <c r="O107" s="260"/>
    </row>
    <row r="108" spans="1:80" x14ac:dyDescent="0.2">
      <c r="A108" s="269"/>
      <c r="B108" s="272"/>
      <c r="C108" s="332" t="s">
        <v>2110</v>
      </c>
      <c r="D108" s="333"/>
      <c r="E108" s="273">
        <v>451.29500000000002</v>
      </c>
      <c r="F108" s="274"/>
      <c r="G108" s="275"/>
      <c r="H108" s="276"/>
      <c r="I108" s="270"/>
      <c r="J108" s="277"/>
      <c r="K108" s="270"/>
      <c r="M108" s="271" t="s">
        <v>2110</v>
      </c>
      <c r="O108" s="260"/>
    </row>
    <row r="109" spans="1:80" x14ac:dyDescent="0.2">
      <c r="A109" s="269"/>
      <c r="B109" s="272"/>
      <c r="C109" s="332" t="s">
        <v>2176</v>
      </c>
      <c r="D109" s="333"/>
      <c r="E109" s="273">
        <v>0</v>
      </c>
      <c r="F109" s="274"/>
      <c r="G109" s="275"/>
      <c r="H109" s="276"/>
      <c r="I109" s="270"/>
      <c r="J109" s="277"/>
      <c r="K109" s="270"/>
      <c r="M109" s="271" t="s">
        <v>2176</v>
      </c>
      <c r="O109" s="260"/>
    </row>
    <row r="110" spans="1:80" x14ac:dyDescent="0.2">
      <c r="A110" s="269"/>
      <c r="B110" s="272"/>
      <c r="C110" s="332" t="s">
        <v>2111</v>
      </c>
      <c r="D110" s="333"/>
      <c r="E110" s="273">
        <v>101.575</v>
      </c>
      <c r="F110" s="274"/>
      <c r="G110" s="275"/>
      <c r="H110" s="276"/>
      <c r="I110" s="270"/>
      <c r="J110" s="277"/>
      <c r="K110" s="270"/>
      <c r="M110" s="271" t="s">
        <v>2111</v>
      </c>
      <c r="O110" s="260"/>
    </row>
    <row r="111" spans="1:80" x14ac:dyDescent="0.2">
      <c r="A111" s="261">
        <v>30</v>
      </c>
      <c r="B111" s="262" t="s">
        <v>2177</v>
      </c>
      <c r="C111" s="263" t="s">
        <v>2178</v>
      </c>
      <c r="D111" s="264" t="s">
        <v>200</v>
      </c>
      <c r="E111" s="265">
        <v>397</v>
      </c>
      <c r="F111" s="265">
        <v>425</v>
      </c>
      <c r="G111" s="266">
        <f>E111*F111</f>
        <v>168725</v>
      </c>
      <c r="H111" s="267">
        <v>0.58748999999999996</v>
      </c>
      <c r="I111" s="268">
        <f>E111*H111</f>
        <v>233.23352999999997</v>
      </c>
      <c r="J111" s="267">
        <v>0</v>
      </c>
      <c r="K111" s="268">
        <f>E111*J111</f>
        <v>0</v>
      </c>
      <c r="O111" s="260">
        <v>2</v>
      </c>
      <c r="AA111" s="233">
        <v>1</v>
      </c>
      <c r="AB111" s="233">
        <v>1</v>
      </c>
      <c r="AC111" s="233">
        <v>1</v>
      </c>
      <c r="AZ111" s="233">
        <v>1</v>
      </c>
      <c r="BA111" s="233">
        <f>IF(AZ111=1,G111,0)</f>
        <v>168725</v>
      </c>
      <c r="BB111" s="233">
        <f>IF(AZ111=2,G111,0)</f>
        <v>0</v>
      </c>
      <c r="BC111" s="233">
        <f>IF(AZ111=3,G111,0)</f>
        <v>0</v>
      </c>
      <c r="BD111" s="233">
        <f>IF(AZ111=4,G111,0)</f>
        <v>0</v>
      </c>
      <c r="BE111" s="233">
        <f>IF(AZ111=5,G111,0)</f>
        <v>0</v>
      </c>
      <c r="CA111" s="260">
        <v>1</v>
      </c>
      <c r="CB111" s="260">
        <v>1</v>
      </c>
    </row>
    <row r="112" spans="1:80" x14ac:dyDescent="0.2">
      <c r="A112" s="269"/>
      <c r="B112" s="272"/>
      <c r="C112" s="332" t="s">
        <v>2175</v>
      </c>
      <c r="D112" s="333"/>
      <c r="E112" s="273">
        <v>0</v>
      </c>
      <c r="F112" s="274"/>
      <c r="G112" s="275"/>
      <c r="H112" s="276"/>
      <c r="I112" s="270"/>
      <c r="J112" s="277"/>
      <c r="K112" s="270"/>
      <c r="M112" s="271" t="s">
        <v>2175</v>
      </c>
      <c r="O112" s="260"/>
    </row>
    <row r="113" spans="1:80" x14ac:dyDescent="0.2">
      <c r="A113" s="269"/>
      <c r="B113" s="272"/>
      <c r="C113" s="332" t="s">
        <v>2179</v>
      </c>
      <c r="D113" s="333"/>
      <c r="E113" s="273">
        <v>397</v>
      </c>
      <c r="F113" s="274"/>
      <c r="G113" s="275"/>
      <c r="H113" s="276"/>
      <c r="I113" s="270"/>
      <c r="J113" s="277"/>
      <c r="K113" s="270"/>
      <c r="M113" s="271">
        <v>397</v>
      </c>
      <c r="O113" s="260"/>
    </row>
    <row r="114" spans="1:80" x14ac:dyDescent="0.2">
      <c r="A114" s="261">
        <v>31</v>
      </c>
      <c r="B114" s="262" t="s">
        <v>2180</v>
      </c>
      <c r="C114" s="263" t="s">
        <v>2181</v>
      </c>
      <c r="D114" s="264" t="s">
        <v>200</v>
      </c>
      <c r="E114" s="265">
        <v>93.8</v>
      </c>
      <c r="F114" s="265">
        <v>252</v>
      </c>
      <c r="G114" s="266">
        <f>E114*F114</f>
        <v>23637.599999999999</v>
      </c>
      <c r="H114" s="267">
        <v>7.3899999999999993E-2</v>
      </c>
      <c r="I114" s="268">
        <f>E114*H114</f>
        <v>6.9318199999999992</v>
      </c>
      <c r="J114" s="267">
        <v>0</v>
      </c>
      <c r="K114" s="268">
        <f>E114*J114</f>
        <v>0</v>
      </c>
      <c r="O114" s="260">
        <v>2</v>
      </c>
      <c r="AA114" s="233">
        <v>1</v>
      </c>
      <c r="AB114" s="233">
        <v>1</v>
      </c>
      <c r="AC114" s="233">
        <v>1</v>
      </c>
      <c r="AZ114" s="233">
        <v>1</v>
      </c>
      <c r="BA114" s="233">
        <f>IF(AZ114=1,G114,0)</f>
        <v>23637.599999999999</v>
      </c>
      <c r="BB114" s="233">
        <f>IF(AZ114=2,G114,0)</f>
        <v>0</v>
      </c>
      <c r="BC114" s="233">
        <f>IF(AZ114=3,G114,0)</f>
        <v>0</v>
      </c>
      <c r="BD114" s="233">
        <f>IF(AZ114=4,G114,0)</f>
        <v>0</v>
      </c>
      <c r="BE114" s="233">
        <f>IF(AZ114=5,G114,0)</f>
        <v>0</v>
      </c>
      <c r="CA114" s="260">
        <v>1</v>
      </c>
      <c r="CB114" s="260">
        <v>1</v>
      </c>
    </row>
    <row r="115" spans="1:80" x14ac:dyDescent="0.2">
      <c r="A115" s="269"/>
      <c r="B115" s="272"/>
      <c r="C115" s="332" t="s">
        <v>2182</v>
      </c>
      <c r="D115" s="333"/>
      <c r="E115" s="273">
        <v>0</v>
      </c>
      <c r="F115" s="274"/>
      <c r="G115" s="275"/>
      <c r="H115" s="276"/>
      <c r="I115" s="270"/>
      <c r="J115" s="277"/>
      <c r="K115" s="270"/>
      <c r="M115" s="271" t="s">
        <v>2182</v>
      </c>
      <c r="O115" s="260"/>
    </row>
    <row r="116" spans="1:80" x14ac:dyDescent="0.2">
      <c r="A116" s="269"/>
      <c r="B116" s="272"/>
      <c r="C116" s="332" t="s">
        <v>2183</v>
      </c>
      <c r="D116" s="333"/>
      <c r="E116" s="273">
        <v>93.8</v>
      </c>
      <c r="F116" s="274"/>
      <c r="G116" s="275"/>
      <c r="H116" s="276"/>
      <c r="I116" s="270"/>
      <c r="J116" s="277"/>
      <c r="K116" s="270"/>
      <c r="M116" s="271" t="s">
        <v>2183</v>
      </c>
      <c r="O116" s="260"/>
    </row>
    <row r="117" spans="1:80" x14ac:dyDescent="0.2">
      <c r="A117" s="261">
        <v>32</v>
      </c>
      <c r="B117" s="262" t="s">
        <v>2184</v>
      </c>
      <c r="C117" s="263" t="s">
        <v>2185</v>
      </c>
      <c r="D117" s="264" t="s">
        <v>200</v>
      </c>
      <c r="E117" s="265">
        <v>397</v>
      </c>
      <c r="F117" s="265">
        <v>265</v>
      </c>
      <c r="G117" s="266">
        <f>E117*F117</f>
        <v>105205</v>
      </c>
      <c r="H117" s="267">
        <v>7.3899999999999993E-2</v>
      </c>
      <c r="I117" s="268">
        <f>E117*H117</f>
        <v>29.338299999999997</v>
      </c>
      <c r="J117" s="267">
        <v>0</v>
      </c>
      <c r="K117" s="268">
        <f>E117*J117</f>
        <v>0</v>
      </c>
      <c r="O117" s="260">
        <v>2</v>
      </c>
      <c r="AA117" s="233">
        <v>1</v>
      </c>
      <c r="AB117" s="233">
        <v>1</v>
      </c>
      <c r="AC117" s="233">
        <v>1</v>
      </c>
      <c r="AZ117" s="233">
        <v>1</v>
      </c>
      <c r="BA117" s="233">
        <f>IF(AZ117=1,G117,0)</f>
        <v>105205</v>
      </c>
      <c r="BB117" s="233">
        <f>IF(AZ117=2,G117,0)</f>
        <v>0</v>
      </c>
      <c r="BC117" s="233">
        <f>IF(AZ117=3,G117,0)</f>
        <v>0</v>
      </c>
      <c r="BD117" s="233">
        <f>IF(AZ117=4,G117,0)</f>
        <v>0</v>
      </c>
      <c r="BE117" s="233">
        <f>IF(AZ117=5,G117,0)</f>
        <v>0</v>
      </c>
      <c r="CA117" s="260">
        <v>1</v>
      </c>
      <c r="CB117" s="260">
        <v>1</v>
      </c>
    </row>
    <row r="118" spans="1:80" x14ac:dyDescent="0.2">
      <c r="A118" s="269"/>
      <c r="B118" s="272"/>
      <c r="C118" s="332" t="s">
        <v>2186</v>
      </c>
      <c r="D118" s="333"/>
      <c r="E118" s="273">
        <v>0</v>
      </c>
      <c r="F118" s="274"/>
      <c r="G118" s="275"/>
      <c r="H118" s="276"/>
      <c r="I118" s="270"/>
      <c r="J118" s="277"/>
      <c r="K118" s="270"/>
      <c r="M118" s="271" t="s">
        <v>2186</v>
      </c>
      <c r="O118" s="260"/>
    </row>
    <row r="119" spans="1:80" x14ac:dyDescent="0.2">
      <c r="A119" s="269"/>
      <c r="B119" s="272"/>
      <c r="C119" s="332" t="s">
        <v>2179</v>
      </c>
      <c r="D119" s="333"/>
      <c r="E119" s="273">
        <v>397</v>
      </c>
      <c r="F119" s="274"/>
      <c r="G119" s="275"/>
      <c r="H119" s="276"/>
      <c r="I119" s="270"/>
      <c r="J119" s="277"/>
      <c r="K119" s="270"/>
      <c r="M119" s="271">
        <v>397</v>
      </c>
      <c r="O119" s="260"/>
    </row>
    <row r="120" spans="1:80" x14ac:dyDescent="0.2">
      <c r="A120" s="261">
        <v>33</v>
      </c>
      <c r="B120" s="262" t="s">
        <v>2187</v>
      </c>
      <c r="C120" s="263" t="s">
        <v>2188</v>
      </c>
      <c r="D120" s="264" t="s">
        <v>379</v>
      </c>
      <c r="E120" s="265">
        <v>34.1</v>
      </c>
      <c r="F120" s="265">
        <v>226</v>
      </c>
      <c r="G120" s="266">
        <f>E120*F120</f>
        <v>7706.6</v>
      </c>
      <c r="H120" s="267">
        <v>3.3E-4</v>
      </c>
      <c r="I120" s="268">
        <f>E120*H120</f>
        <v>1.1253000000000001E-2</v>
      </c>
      <c r="J120" s="267">
        <v>0</v>
      </c>
      <c r="K120" s="268">
        <f>E120*J120</f>
        <v>0</v>
      </c>
      <c r="O120" s="260">
        <v>2</v>
      </c>
      <c r="AA120" s="233">
        <v>1</v>
      </c>
      <c r="AB120" s="233">
        <v>1</v>
      </c>
      <c r="AC120" s="233">
        <v>1</v>
      </c>
      <c r="AZ120" s="233">
        <v>1</v>
      </c>
      <c r="BA120" s="233">
        <f>IF(AZ120=1,G120,0)</f>
        <v>7706.6</v>
      </c>
      <c r="BB120" s="233">
        <f>IF(AZ120=2,G120,0)</f>
        <v>0</v>
      </c>
      <c r="BC120" s="233">
        <f>IF(AZ120=3,G120,0)</f>
        <v>0</v>
      </c>
      <c r="BD120" s="233">
        <f>IF(AZ120=4,G120,0)</f>
        <v>0</v>
      </c>
      <c r="BE120" s="233">
        <f>IF(AZ120=5,G120,0)</f>
        <v>0</v>
      </c>
      <c r="CA120" s="260">
        <v>1</v>
      </c>
      <c r="CB120" s="260">
        <v>1</v>
      </c>
    </row>
    <row r="121" spans="1:80" x14ac:dyDescent="0.2">
      <c r="A121" s="261">
        <v>34</v>
      </c>
      <c r="B121" s="262" t="s">
        <v>2189</v>
      </c>
      <c r="C121" s="263" t="s">
        <v>2190</v>
      </c>
      <c r="D121" s="264" t="s">
        <v>379</v>
      </c>
      <c r="E121" s="265">
        <v>218.8</v>
      </c>
      <c r="F121" s="265">
        <v>239</v>
      </c>
      <c r="G121" s="266">
        <f>E121*F121</f>
        <v>52293.200000000004</v>
      </c>
      <c r="H121" s="267">
        <v>3.6000000000000002E-4</v>
      </c>
      <c r="I121" s="268">
        <f>E121*H121</f>
        <v>7.8768000000000005E-2</v>
      </c>
      <c r="J121" s="267">
        <v>0</v>
      </c>
      <c r="K121" s="268">
        <f>E121*J121</f>
        <v>0</v>
      </c>
      <c r="O121" s="260">
        <v>2</v>
      </c>
      <c r="AA121" s="233">
        <v>1</v>
      </c>
      <c r="AB121" s="233">
        <v>1</v>
      </c>
      <c r="AC121" s="233">
        <v>1</v>
      </c>
      <c r="AZ121" s="233">
        <v>1</v>
      </c>
      <c r="BA121" s="233">
        <f>IF(AZ121=1,G121,0)</f>
        <v>52293.200000000004</v>
      </c>
      <c r="BB121" s="233">
        <f>IF(AZ121=2,G121,0)</f>
        <v>0</v>
      </c>
      <c r="BC121" s="233">
        <f>IF(AZ121=3,G121,0)</f>
        <v>0</v>
      </c>
      <c r="BD121" s="233">
        <f>IF(AZ121=4,G121,0)</f>
        <v>0</v>
      </c>
      <c r="BE121" s="233">
        <f>IF(AZ121=5,G121,0)</f>
        <v>0</v>
      </c>
      <c r="CA121" s="260">
        <v>1</v>
      </c>
      <c r="CB121" s="260">
        <v>1</v>
      </c>
    </row>
    <row r="122" spans="1:80" x14ac:dyDescent="0.2">
      <c r="A122" s="261">
        <v>35</v>
      </c>
      <c r="B122" s="262" t="s">
        <v>267</v>
      </c>
      <c r="C122" s="263" t="s">
        <v>268</v>
      </c>
      <c r="D122" s="264" t="s">
        <v>155</v>
      </c>
      <c r="E122" s="265">
        <v>6.8849999999999998</v>
      </c>
      <c r="F122" s="265">
        <v>666</v>
      </c>
      <c r="G122" s="266">
        <f>E122*F122</f>
        <v>4585.41</v>
      </c>
      <c r="H122" s="267">
        <v>0</v>
      </c>
      <c r="I122" s="268">
        <f>E122*H122</f>
        <v>0</v>
      </c>
      <c r="J122" s="267">
        <v>0</v>
      </c>
      <c r="K122" s="268">
        <f>E122*J122</f>
        <v>0</v>
      </c>
      <c r="O122" s="260">
        <v>2</v>
      </c>
      <c r="AA122" s="233">
        <v>1</v>
      </c>
      <c r="AB122" s="233">
        <v>1</v>
      </c>
      <c r="AC122" s="233">
        <v>1</v>
      </c>
      <c r="AZ122" s="233">
        <v>1</v>
      </c>
      <c r="BA122" s="233">
        <f>IF(AZ122=1,G122,0)</f>
        <v>4585.41</v>
      </c>
      <c r="BB122" s="233">
        <f>IF(AZ122=2,G122,0)</f>
        <v>0</v>
      </c>
      <c r="BC122" s="233">
        <f>IF(AZ122=3,G122,0)</f>
        <v>0</v>
      </c>
      <c r="BD122" s="233">
        <f>IF(AZ122=4,G122,0)</f>
        <v>0</v>
      </c>
      <c r="BE122" s="233">
        <f>IF(AZ122=5,G122,0)</f>
        <v>0</v>
      </c>
      <c r="CA122" s="260">
        <v>1</v>
      </c>
      <c r="CB122" s="260">
        <v>1</v>
      </c>
    </row>
    <row r="123" spans="1:80" x14ac:dyDescent="0.2">
      <c r="A123" s="269"/>
      <c r="B123" s="272"/>
      <c r="C123" s="332" t="s">
        <v>2191</v>
      </c>
      <c r="D123" s="333"/>
      <c r="E123" s="273">
        <v>0</v>
      </c>
      <c r="F123" s="274"/>
      <c r="G123" s="275"/>
      <c r="H123" s="276"/>
      <c r="I123" s="270"/>
      <c r="J123" s="277"/>
      <c r="K123" s="270"/>
      <c r="M123" s="271" t="s">
        <v>2191</v>
      </c>
      <c r="O123" s="260"/>
    </row>
    <row r="124" spans="1:80" x14ac:dyDescent="0.2">
      <c r="A124" s="269"/>
      <c r="B124" s="272"/>
      <c r="C124" s="332" t="s">
        <v>2192</v>
      </c>
      <c r="D124" s="333"/>
      <c r="E124" s="273">
        <v>6.8849999999999998</v>
      </c>
      <c r="F124" s="274"/>
      <c r="G124" s="275"/>
      <c r="H124" s="276"/>
      <c r="I124" s="270"/>
      <c r="J124" s="277"/>
      <c r="K124" s="270"/>
      <c r="M124" s="271" t="s">
        <v>2192</v>
      </c>
      <c r="O124" s="260"/>
    </row>
    <row r="125" spans="1:80" ht="22.5" x14ac:dyDescent="0.2">
      <c r="A125" s="261">
        <v>36</v>
      </c>
      <c r="B125" s="262" t="s">
        <v>2193</v>
      </c>
      <c r="C125" s="263" t="s">
        <v>2194</v>
      </c>
      <c r="D125" s="264" t="s">
        <v>200</v>
      </c>
      <c r="E125" s="265">
        <v>95.676000000000002</v>
      </c>
      <c r="F125" s="265">
        <v>385</v>
      </c>
      <c r="G125" s="266">
        <f>E125*F125</f>
        <v>36835.26</v>
      </c>
      <c r="H125" s="267">
        <v>0.12</v>
      </c>
      <c r="I125" s="268">
        <f>E125*H125</f>
        <v>11.481120000000001</v>
      </c>
      <c r="J125" s="267"/>
      <c r="K125" s="268">
        <f>E125*J125</f>
        <v>0</v>
      </c>
      <c r="O125" s="260">
        <v>2</v>
      </c>
      <c r="AA125" s="233">
        <v>3</v>
      </c>
      <c r="AB125" s="233">
        <v>1</v>
      </c>
      <c r="AC125" s="233">
        <v>592453070</v>
      </c>
      <c r="AZ125" s="233">
        <v>1</v>
      </c>
      <c r="BA125" s="233">
        <f>IF(AZ125=1,G125,0)</f>
        <v>36835.26</v>
      </c>
      <c r="BB125" s="233">
        <f>IF(AZ125=2,G125,0)</f>
        <v>0</v>
      </c>
      <c r="BC125" s="233">
        <f>IF(AZ125=3,G125,0)</f>
        <v>0</v>
      </c>
      <c r="BD125" s="233">
        <f>IF(AZ125=4,G125,0)</f>
        <v>0</v>
      </c>
      <c r="BE125" s="233">
        <f>IF(AZ125=5,G125,0)</f>
        <v>0</v>
      </c>
      <c r="CA125" s="260">
        <v>3</v>
      </c>
      <c r="CB125" s="260">
        <v>1</v>
      </c>
    </row>
    <row r="126" spans="1:80" x14ac:dyDescent="0.2">
      <c r="A126" s="269"/>
      <c r="B126" s="272"/>
      <c r="C126" s="332" t="s">
        <v>2195</v>
      </c>
      <c r="D126" s="333"/>
      <c r="E126" s="273">
        <v>95.676000000000002</v>
      </c>
      <c r="F126" s="274"/>
      <c r="G126" s="275"/>
      <c r="H126" s="276"/>
      <c r="I126" s="270"/>
      <c r="J126" s="277"/>
      <c r="K126" s="270"/>
      <c r="M126" s="271" t="s">
        <v>2195</v>
      </c>
      <c r="O126" s="260"/>
    </row>
    <row r="127" spans="1:80" ht="22.5" x14ac:dyDescent="0.2">
      <c r="A127" s="261">
        <v>37</v>
      </c>
      <c r="B127" s="262" t="s">
        <v>2196</v>
      </c>
      <c r="C127" s="263" t="s">
        <v>2197</v>
      </c>
      <c r="D127" s="264" t="s">
        <v>200</v>
      </c>
      <c r="E127" s="265">
        <v>404.94</v>
      </c>
      <c r="F127" s="265">
        <v>385</v>
      </c>
      <c r="G127" s="266">
        <f>E127*F127</f>
        <v>155901.9</v>
      </c>
      <c r="H127" s="267">
        <v>0.161</v>
      </c>
      <c r="I127" s="268">
        <f>E127*H127</f>
        <v>65.195340000000002</v>
      </c>
      <c r="J127" s="267"/>
      <c r="K127" s="268">
        <f>E127*J127</f>
        <v>0</v>
      </c>
      <c r="O127" s="260">
        <v>2</v>
      </c>
      <c r="AA127" s="233">
        <v>3</v>
      </c>
      <c r="AB127" s="233">
        <v>1</v>
      </c>
      <c r="AC127" s="233">
        <v>592453080</v>
      </c>
      <c r="AZ127" s="233">
        <v>1</v>
      </c>
      <c r="BA127" s="233">
        <f>IF(AZ127=1,G127,0)</f>
        <v>155901.9</v>
      </c>
      <c r="BB127" s="233">
        <f>IF(AZ127=2,G127,0)</f>
        <v>0</v>
      </c>
      <c r="BC127" s="233">
        <f>IF(AZ127=3,G127,0)</f>
        <v>0</v>
      </c>
      <c r="BD127" s="233">
        <f>IF(AZ127=4,G127,0)</f>
        <v>0</v>
      </c>
      <c r="BE127" s="233">
        <f>IF(AZ127=5,G127,0)</f>
        <v>0</v>
      </c>
      <c r="CA127" s="260">
        <v>3</v>
      </c>
      <c r="CB127" s="260">
        <v>1</v>
      </c>
    </row>
    <row r="128" spans="1:80" x14ac:dyDescent="0.2">
      <c r="A128" s="269"/>
      <c r="B128" s="272"/>
      <c r="C128" s="332" t="s">
        <v>2198</v>
      </c>
      <c r="D128" s="333"/>
      <c r="E128" s="273">
        <v>404.94</v>
      </c>
      <c r="F128" s="274"/>
      <c r="G128" s="275"/>
      <c r="H128" s="276"/>
      <c r="I128" s="270"/>
      <c r="J128" s="277"/>
      <c r="K128" s="270"/>
      <c r="M128" s="271" t="s">
        <v>2198</v>
      </c>
      <c r="O128" s="260"/>
    </row>
    <row r="129" spans="1:80" x14ac:dyDescent="0.2">
      <c r="A129" s="278"/>
      <c r="B129" s="279" t="s">
        <v>100</v>
      </c>
      <c r="C129" s="280" t="s">
        <v>2172</v>
      </c>
      <c r="D129" s="281"/>
      <c r="E129" s="282"/>
      <c r="F129" s="283"/>
      <c r="G129" s="284">
        <f>SUM(G105:G128)</f>
        <v>662699.62</v>
      </c>
      <c r="H129" s="285"/>
      <c r="I129" s="286">
        <f>SUM(I105:I128)</f>
        <v>529.13188349999996</v>
      </c>
      <c r="J129" s="285"/>
      <c r="K129" s="286">
        <f>SUM(K105:K128)</f>
        <v>0</v>
      </c>
      <c r="O129" s="260">
        <v>4</v>
      </c>
      <c r="BA129" s="287">
        <f>SUM(BA105:BA128)</f>
        <v>662699.62</v>
      </c>
      <c r="BB129" s="287">
        <f>SUM(BB105:BB128)</f>
        <v>0</v>
      </c>
      <c r="BC129" s="287">
        <f>SUM(BC105:BC128)</f>
        <v>0</v>
      </c>
      <c r="BD129" s="287">
        <f>SUM(BD105:BD128)</f>
        <v>0</v>
      </c>
      <c r="BE129" s="287">
        <f>SUM(BE105:BE128)</f>
        <v>0</v>
      </c>
    </row>
    <row r="130" spans="1:80" x14ac:dyDescent="0.2">
      <c r="A130" s="250" t="s">
        <v>97</v>
      </c>
      <c r="B130" s="251" t="s">
        <v>790</v>
      </c>
      <c r="C130" s="252" t="s">
        <v>791</v>
      </c>
      <c r="D130" s="253"/>
      <c r="E130" s="254"/>
      <c r="F130" s="254"/>
      <c r="G130" s="255"/>
      <c r="H130" s="256"/>
      <c r="I130" s="257"/>
      <c r="J130" s="258"/>
      <c r="K130" s="259"/>
      <c r="O130" s="260">
        <v>1</v>
      </c>
    </row>
    <row r="131" spans="1:80" ht="22.5" x14ac:dyDescent="0.2">
      <c r="A131" s="261">
        <v>38</v>
      </c>
      <c r="B131" s="262" t="s">
        <v>2199</v>
      </c>
      <c r="C131" s="263" t="s">
        <v>2200</v>
      </c>
      <c r="D131" s="264" t="s">
        <v>322</v>
      </c>
      <c r="E131" s="265">
        <v>6</v>
      </c>
      <c r="F131" s="265">
        <v>124</v>
      </c>
      <c r="G131" s="266">
        <f>E131*F131</f>
        <v>744</v>
      </c>
      <c r="H131" s="267">
        <v>3.2000000000000002E-3</v>
      </c>
      <c r="I131" s="268">
        <f>E131*H131</f>
        <v>1.9200000000000002E-2</v>
      </c>
      <c r="J131" s="267">
        <v>0</v>
      </c>
      <c r="K131" s="268">
        <f>E131*J131</f>
        <v>0</v>
      </c>
      <c r="O131" s="260">
        <v>2</v>
      </c>
      <c r="AA131" s="233">
        <v>1</v>
      </c>
      <c r="AB131" s="233">
        <v>1</v>
      </c>
      <c r="AC131" s="233">
        <v>1</v>
      </c>
      <c r="AZ131" s="233">
        <v>1</v>
      </c>
      <c r="BA131" s="233">
        <f>IF(AZ131=1,G131,0)</f>
        <v>744</v>
      </c>
      <c r="BB131" s="233">
        <f>IF(AZ131=2,G131,0)</f>
        <v>0</v>
      </c>
      <c r="BC131" s="233">
        <f>IF(AZ131=3,G131,0)</f>
        <v>0</v>
      </c>
      <c r="BD131" s="233">
        <f>IF(AZ131=4,G131,0)</f>
        <v>0</v>
      </c>
      <c r="BE131" s="233">
        <f>IF(AZ131=5,G131,0)</f>
        <v>0</v>
      </c>
      <c r="CA131" s="260">
        <v>1</v>
      </c>
      <c r="CB131" s="260">
        <v>1</v>
      </c>
    </row>
    <row r="132" spans="1:80" ht="22.5" x14ac:dyDescent="0.2">
      <c r="A132" s="269"/>
      <c r="B132" s="272"/>
      <c r="C132" s="332" t="s">
        <v>2201</v>
      </c>
      <c r="D132" s="333"/>
      <c r="E132" s="273">
        <v>0</v>
      </c>
      <c r="F132" s="274"/>
      <c r="G132" s="275"/>
      <c r="H132" s="276"/>
      <c r="I132" s="270"/>
      <c r="J132" s="277"/>
      <c r="K132" s="270"/>
      <c r="M132" s="271" t="s">
        <v>2201</v>
      </c>
      <c r="O132" s="260"/>
    </row>
    <row r="133" spans="1:80" x14ac:dyDescent="0.2">
      <c r="A133" s="269"/>
      <c r="B133" s="272"/>
      <c r="C133" s="332" t="s">
        <v>580</v>
      </c>
      <c r="D133" s="333"/>
      <c r="E133" s="273">
        <v>6</v>
      </c>
      <c r="F133" s="274"/>
      <c r="G133" s="275"/>
      <c r="H133" s="276"/>
      <c r="I133" s="270"/>
      <c r="J133" s="277"/>
      <c r="K133" s="270"/>
      <c r="M133" s="271">
        <v>6</v>
      </c>
      <c r="O133" s="260"/>
    </row>
    <row r="134" spans="1:80" x14ac:dyDescent="0.2">
      <c r="A134" s="261">
        <v>39</v>
      </c>
      <c r="B134" s="262" t="s">
        <v>2202</v>
      </c>
      <c r="C134" s="263" t="s">
        <v>2203</v>
      </c>
      <c r="D134" s="264" t="s">
        <v>200</v>
      </c>
      <c r="E134" s="265">
        <v>2.1629999999999998</v>
      </c>
      <c r="F134" s="265">
        <v>494</v>
      </c>
      <c r="G134" s="266">
        <f>E134*F134</f>
        <v>1068.5219999999999</v>
      </c>
      <c r="H134" s="267">
        <v>5.2580000000000002E-2</v>
      </c>
      <c r="I134" s="268">
        <f>E134*H134</f>
        <v>0.11373053999999999</v>
      </c>
      <c r="J134" s="267">
        <v>0</v>
      </c>
      <c r="K134" s="268">
        <f>E134*J134</f>
        <v>0</v>
      </c>
      <c r="O134" s="260">
        <v>2</v>
      </c>
      <c r="AA134" s="233">
        <v>1</v>
      </c>
      <c r="AB134" s="233">
        <v>1</v>
      </c>
      <c r="AC134" s="233">
        <v>1</v>
      </c>
      <c r="AZ134" s="233">
        <v>1</v>
      </c>
      <c r="BA134" s="233">
        <f>IF(AZ134=1,G134,0)</f>
        <v>1068.5219999999999</v>
      </c>
      <c r="BB134" s="233">
        <f>IF(AZ134=2,G134,0)</f>
        <v>0</v>
      </c>
      <c r="BC134" s="233">
        <f>IF(AZ134=3,G134,0)</f>
        <v>0</v>
      </c>
      <c r="BD134" s="233">
        <f>IF(AZ134=4,G134,0)</f>
        <v>0</v>
      </c>
      <c r="BE134" s="233">
        <f>IF(AZ134=5,G134,0)</f>
        <v>0</v>
      </c>
      <c r="CA134" s="260">
        <v>1</v>
      </c>
      <c r="CB134" s="260">
        <v>1</v>
      </c>
    </row>
    <row r="135" spans="1:80" ht="22.5" x14ac:dyDescent="0.2">
      <c r="A135" s="269"/>
      <c r="B135" s="272"/>
      <c r="C135" s="332" t="s">
        <v>2204</v>
      </c>
      <c r="D135" s="333"/>
      <c r="E135" s="273">
        <v>0</v>
      </c>
      <c r="F135" s="274"/>
      <c r="G135" s="275"/>
      <c r="H135" s="276"/>
      <c r="I135" s="270"/>
      <c r="J135" s="277"/>
      <c r="K135" s="270"/>
      <c r="M135" s="271" t="s">
        <v>2204</v>
      </c>
      <c r="O135" s="260"/>
    </row>
    <row r="136" spans="1:80" x14ac:dyDescent="0.2">
      <c r="A136" s="269"/>
      <c r="B136" s="272"/>
      <c r="C136" s="332" t="s">
        <v>2205</v>
      </c>
      <c r="D136" s="333"/>
      <c r="E136" s="273">
        <v>2.1629999999999998</v>
      </c>
      <c r="F136" s="274"/>
      <c r="G136" s="275"/>
      <c r="H136" s="276"/>
      <c r="I136" s="270"/>
      <c r="J136" s="277"/>
      <c r="K136" s="270"/>
      <c r="M136" s="271" t="s">
        <v>2205</v>
      </c>
      <c r="O136" s="260"/>
    </row>
    <row r="137" spans="1:80" ht="22.5" x14ac:dyDescent="0.2">
      <c r="A137" s="261">
        <v>40</v>
      </c>
      <c r="B137" s="262" t="s">
        <v>2206</v>
      </c>
      <c r="C137" s="263" t="s">
        <v>2207</v>
      </c>
      <c r="D137" s="264" t="s">
        <v>200</v>
      </c>
      <c r="E137" s="265">
        <v>2.7029999999999998</v>
      </c>
      <c r="F137" s="265">
        <v>251</v>
      </c>
      <c r="G137" s="266">
        <f>E137*F137</f>
        <v>678.45299999999997</v>
      </c>
      <c r="H137" s="267">
        <v>6.3000000000000003E-4</v>
      </c>
      <c r="I137" s="268">
        <f>E137*H137</f>
        <v>1.7028899999999999E-3</v>
      </c>
      <c r="J137" s="267">
        <v>0</v>
      </c>
      <c r="K137" s="268">
        <f>E137*J137</f>
        <v>0</v>
      </c>
      <c r="O137" s="260">
        <v>2</v>
      </c>
      <c r="AA137" s="233">
        <v>1</v>
      </c>
      <c r="AB137" s="233">
        <v>0</v>
      </c>
      <c r="AC137" s="233">
        <v>0</v>
      </c>
      <c r="AZ137" s="233">
        <v>1</v>
      </c>
      <c r="BA137" s="233">
        <f>IF(AZ137=1,G137,0)</f>
        <v>678.45299999999997</v>
      </c>
      <c r="BB137" s="233">
        <f>IF(AZ137=2,G137,0)</f>
        <v>0</v>
      </c>
      <c r="BC137" s="233">
        <f>IF(AZ137=3,G137,0)</f>
        <v>0</v>
      </c>
      <c r="BD137" s="233">
        <f>IF(AZ137=4,G137,0)</f>
        <v>0</v>
      </c>
      <c r="BE137" s="233">
        <f>IF(AZ137=5,G137,0)</f>
        <v>0</v>
      </c>
      <c r="CA137" s="260">
        <v>1</v>
      </c>
      <c r="CB137" s="260">
        <v>0</v>
      </c>
    </row>
    <row r="138" spans="1:80" ht="22.5" x14ac:dyDescent="0.2">
      <c r="A138" s="269"/>
      <c r="B138" s="272"/>
      <c r="C138" s="332" t="s">
        <v>2208</v>
      </c>
      <c r="D138" s="333"/>
      <c r="E138" s="273">
        <v>0</v>
      </c>
      <c r="F138" s="274"/>
      <c r="G138" s="275"/>
      <c r="H138" s="276"/>
      <c r="I138" s="270"/>
      <c r="J138" s="277"/>
      <c r="K138" s="270"/>
      <c r="M138" s="271" t="s">
        <v>2208</v>
      </c>
      <c r="O138" s="260"/>
    </row>
    <row r="139" spans="1:80" x14ac:dyDescent="0.2">
      <c r="A139" s="269"/>
      <c r="B139" s="272"/>
      <c r="C139" s="332" t="s">
        <v>2205</v>
      </c>
      <c r="D139" s="333"/>
      <c r="E139" s="273">
        <v>2.1629999999999998</v>
      </c>
      <c r="F139" s="274"/>
      <c r="G139" s="275"/>
      <c r="H139" s="276"/>
      <c r="I139" s="270"/>
      <c r="J139" s="277"/>
      <c r="K139" s="270"/>
      <c r="M139" s="271" t="s">
        <v>2205</v>
      </c>
      <c r="O139" s="260"/>
    </row>
    <row r="140" spans="1:80" ht="22.5" x14ac:dyDescent="0.2">
      <c r="A140" s="269"/>
      <c r="B140" s="272"/>
      <c r="C140" s="332" t="s">
        <v>2209</v>
      </c>
      <c r="D140" s="333"/>
      <c r="E140" s="273">
        <v>0</v>
      </c>
      <c r="F140" s="274"/>
      <c r="G140" s="275"/>
      <c r="H140" s="276"/>
      <c r="I140" s="270"/>
      <c r="J140" s="277"/>
      <c r="K140" s="270"/>
      <c r="M140" s="271" t="s">
        <v>2209</v>
      </c>
      <c r="O140" s="260"/>
    </row>
    <row r="141" spans="1:80" x14ac:dyDescent="0.2">
      <c r="A141" s="269"/>
      <c r="B141" s="272"/>
      <c r="C141" s="332" t="s">
        <v>2210</v>
      </c>
      <c r="D141" s="333"/>
      <c r="E141" s="273">
        <v>0.54</v>
      </c>
      <c r="F141" s="274"/>
      <c r="G141" s="275"/>
      <c r="H141" s="276"/>
      <c r="I141" s="270"/>
      <c r="J141" s="277"/>
      <c r="K141" s="270"/>
      <c r="M141" s="271" t="s">
        <v>2210</v>
      </c>
      <c r="O141" s="260"/>
    </row>
    <row r="142" spans="1:80" x14ac:dyDescent="0.2">
      <c r="A142" s="278"/>
      <c r="B142" s="279" t="s">
        <v>100</v>
      </c>
      <c r="C142" s="280" t="s">
        <v>792</v>
      </c>
      <c r="D142" s="281"/>
      <c r="E142" s="282"/>
      <c r="F142" s="283"/>
      <c r="G142" s="284">
        <f>SUM(G130:G141)</f>
        <v>2490.9749999999999</v>
      </c>
      <c r="H142" s="285"/>
      <c r="I142" s="286">
        <f>SUM(I130:I141)</f>
        <v>0.13463343</v>
      </c>
      <c r="J142" s="285"/>
      <c r="K142" s="286">
        <f>SUM(K130:K141)</f>
        <v>0</v>
      </c>
      <c r="O142" s="260">
        <v>4</v>
      </c>
      <c r="BA142" s="287">
        <f>SUM(BA130:BA141)</f>
        <v>2490.9749999999999</v>
      </c>
      <c r="BB142" s="287">
        <f>SUM(BB130:BB141)</f>
        <v>0</v>
      </c>
      <c r="BC142" s="287">
        <f>SUM(BC130:BC141)</f>
        <v>0</v>
      </c>
      <c r="BD142" s="287">
        <f>SUM(BD130:BD141)</f>
        <v>0</v>
      </c>
      <c r="BE142" s="287">
        <f>SUM(BE130:BE141)</f>
        <v>0</v>
      </c>
    </row>
    <row r="143" spans="1:80" x14ac:dyDescent="0.2">
      <c r="A143" s="250" t="s">
        <v>97</v>
      </c>
      <c r="B143" s="251" t="s">
        <v>572</v>
      </c>
      <c r="C143" s="252" t="s">
        <v>2211</v>
      </c>
      <c r="D143" s="253"/>
      <c r="E143" s="254"/>
      <c r="F143" s="254"/>
      <c r="G143" s="255"/>
      <c r="H143" s="256"/>
      <c r="I143" s="257"/>
      <c r="J143" s="258"/>
      <c r="K143" s="259"/>
      <c r="O143" s="260">
        <v>1</v>
      </c>
    </row>
    <row r="144" spans="1:80" ht="22.5" x14ac:dyDescent="0.2">
      <c r="A144" s="261">
        <v>41</v>
      </c>
      <c r="B144" s="262" t="s">
        <v>2213</v>
      </c>
      <c r="C144" s="263" t="s">
        <v>2214</v>
      </c>
      <c r="D144" s="264" t="s">
        <v>322</v>
      </c>
      <c r="E144" s="265">
        <v>2</v>
      </c>
      <c r="F144" s="265">
        <v>589</v>
      </c>
      <c r="G144" s="266">
        <f>E144*F144</f>
        <v>1178</v>
      </c>
      <c r="H144" s="267">
        <v>4.4139999999999999E-2</v>
      </c>
      <c r="I144" s="268">
        <f>E144*H144</f>
        <v>8.8279999999999997E-2</v>
      </c>
      <c r="J144" s="267">
        <v>0</v>
      </c>
      <c r="K144" s="268">
        <f>E144*J144</f>
        <v>0</v>
      </c>
      <c r="O144" s="260">
        <v>2</v>
      </c>
      <c r="AA144" s="233">
        <v>1</v>
      </c>
      <c r="AB144" s="233">
        <v>1</v>
      </c>
      <c r="AC144" s="233">
        <v>1</v>
      </c>
      <c r="AZ144" s="233">
        <v>1</v>
      </c>
      <c r="BA144" s="233">
        <f>IF(AZ144=1,G144,0)</f>
        <v>1178</v>
      </c>
      <c r="BB144" s="233">
        <f>IF(AZ144=2,G144,0)</f>
        <v>0</v>
      </c>
      <c r="BC144" s="233">
        <f>IF(AZ144=3,G144,0)</f>
        <v>0</v>
      </c>
      <c r="BD144" s="233">
        <f>IF(AZ144=4,G144,0)</f>
        <v>0</v>
      </c>
      <c r="BE144" s="233">
        <f>IF(AZ144=5,G144,0)</f>
        <v>0</v>
      </c>
      <c r="CA144" s="260">
        <v>1</v>
      </c>
      <c r="CB144" s="260">
        <v>1</v>
      </c>
    </row>
    <row r="145" spans="1:80" x14ac:dyDescent="0.2">
      <c r="A145" s="269"/>
      <c r="B145" s="272"/>
      <c r="C145" s="332" t="s">
        <v>2215</v>
      </c>
      <c r="D145" s="333"/>
      <c r="E145" s="273">
        <v>0</v>
      </c>
      <c r="F145" s="274"/>
      <c r="G145" s="275"/>
      <c r="H145" s="276"/>
      <c r="I145" s="270"/>
      <c r="J145" s="277"/>
      <c r="K145" s="270"/>
      <c r="M145" s="271" t="s">
        <v>2215</v>
      </c>
      <c r="O145" s="260"/>
    </row>
    <row r="146" spans="1:80" x14ac:dyDescent="0.2">
      <c r="A146" s="269"/>
      <c r="B146" s="272"/>
      <c r="C146" s="332" t="s">
        <v>273</v>
      </c>
      <c r="D146" s="333"/>
      <c r="E146" s="273">
        <v>2</v>
      </c>
      <c r="F146" s="274"/>
      <c r="G146" s="275"/>
      <c r="H146" s="276"/>
      <c r="I146" s="270"/>
      <c r="J146" s="277"/>
      <c r="K146" s="270"/>
      <c r="M146" s="271">
        <v>2</v>
      </c>
      <c r="O146" s="260"/>
    </row>
    <row r="147" spans="1:80" ht="22.5" x14ac:dyDescent="0.2">
      <c r="A147" s="261">
        <v>42</v>
      </c>
      <c r="B147" s="262" t="s">
        <v>2216</v>
      </c>
      <c r="C147" s="263" t="s">
        <v>2217</v>
      </c>
      <c r="D147" s="264" t="s">
        <v>322</v>
      </c>
      <c r="E147" s="265">
        <v>4</v>
      </c>
      <c r="F147" s="265">
        <v>840</v>
      </c>
      <c r="G147" s="266">
        <f>E147*F147</f>
        <v>3360</v>
      </c>
      <c r="H147" s="267">
        <v>8.8200000000000001E-2</v>
      </c>
      <c r="I147" s="268">
        <f>E147*H147</f>
        <v>0.3528</v>
      </c>
      <c r="J147" s="267">
        <v>0</v>
      </c>
      <c r="K147" s="268">
        <f>E147*J147</f>
        <v>0</v>
      </c>
      <c r="O147" s="260">
        <v>2</v>
      </c>
      <c r="AA147" s="233">
        <v>1</v>
      </c>
      <c r="AB147" s="233">
        <v>1</v>
      </c>
      <c r="AC147" s="233">
        <v>1</v>
      </c>
      <c r="AZ147" s="233">
        <v>1</v>
      </c>
      <c r="BA147" s="233">
        <f>IF(AZ147=1,G147,0)</f>
        <v>3360</v>
      </c>
      <c r="BB147" s="233">
        <f>IF(AZ147=2,G147,0)</f>
        <v>0</v>
      </c>
      <c r="BC147" s="233">
        <f>IF(AZ147=3,G147,0)</f>
        <v>0</v>
      </c>
      <c r="BD147" s="233">
        <f>IF(AZ147=4,G147,0)</f>
        <v>0</v>
      </c>
      <c r="BE147" s="233">
        <f>IF(AZ147=5,G147,0)</f>
        <v>0</v>
      </c>
      <c r="CA147" s="260">
        <v>1</v>
      </c>
      <c r="CB147" s="260">
        <v>1</v>
      </c>
    </row>
    <row r="148" spans="1:80" x14ac:dyDescent="0.2">
      <c r="A148" s="269"/>
      <c r="B148" s="272"/>
      <c r="C148" s="332" t="s">
        <v>2215</v>
      </c>
      <c r="D148" s="333"/>
      <c r="E148" s="273">
        <v>0</v>
      </c>
      <c r="F148" s="274"/>
      <c r="G148" s="275"/>
      <c r="H148" s="276"/>
      <c r="I148" s="270"/>
      <c r="J148" s="277"/>
      <c r="K148" s="270"/>
      <c r="M148" s="271" t="s">
        <v>2215</v>
      </c>
      <c r="O148" s="260"/>
    </row>
    <row r="149" spans="1:80" x14ac:dyDescent="0.2">
      <c r="A149" s="269"/>
      <c r="B149" s="272"/>
      <c r="C149" s="332" t="s">
        <v>2218</v>
      </c>
      <c r="D149" s="333"/>
      <c r="E149" s="273">
        <v>4</v>
      </c>
      <c r="F149" s="274"/>
      <c r="G149" s="275"/>
      <c r="H149" s="276"/>
      <c r="I149" s="270"/>
      <c r="J149" s="277"/>
      <c r="K149" s="270"/>
      <c r="M149" s="271" t="s">
        <v>2218</v>
      </c>
      <c r="O149" s="260"/>
    </row>
    <row r="150" spans="1:80" x14ac:dyDescent="0.2">
      <c r="A150" s="261">
        <v>43</v>
      </c>
      <c r="B150" s="262" t="s">
        <v>2219</v>
      </c>
      <c r="C150" s="263" t="s">
        <v>2220</v>
      </c>
      <c r="D150" s="264" t="s">
        <v>322</v>
      </c>
      <c r="E150" s="265">
        <v>4</v>
      </c>
      <c r="F150" s="265">
        <v>82</v>
      </c>
      <c r="G150" s="266">
        <f>E150*F150</f>
        <v>328</v>
      </c>
      <c r="H150" s="267">
        <v>1.1E-4</v>
      </c>
      <c r="I150" s="268">
        <f>E150*H150</f>
        <v>4.4000000000000002E-4</v>
      </c>
      <c r="J150" s="267">
        <v>0</v>
      </c>
      <c r="K150" s="268">
        <f>E150*J150</f>
        <v>0</v>
      </c>
      <c r="O150" s="260">
        <v>2</v>
      </c>
      <c r="AA150" s="233">
        <v>1</v>
      </c>
      <c r="AB150" s="233">
        <v>1</v>
      </c>
      <c r="AC150" s="233">
        <v>1</v>
      </c>
      <c r="AZ150" s="233">
        <v>1</v>
      </c>
      <c r="BA150" s="233">
        <f>IF(AZ150=1,G150,0)</f>
        <v>328</v>
      </c>
      <c r="BB150" s="233">
        <f>IF(AZ150=2,G150,0)</f>
        <v>0</v>
      </c>
      <c r="BC150" s="233">
        <f>IF(AZ150=3,G150,0)</f>
        <v>0</v>
      </c>
      <c r="BD150" s="233">
        <f>IF(AZ150=4,G150,0)</f>
        <v>0</v>
      </c>
      <c r="BE150" s="233">
        <f>IF(AZ150=5,G150,0)</f>
        <v>0</v>
      </c>
      <c r="CA150" s="260">
        <v>1</v>
      </c>
      <c r="CB150" s="260">
        <v>1</v>
      </c>
    </row>
    <row r="151" spans="1:80" x14ac:dyDescent="0.2">
      <c r="A151" s="261">
        <v>44</v>
      </c>
      <c r="B151" s="262" t="s">
        <v>2221</v>
      </c>
      <c r="C151" s="263" t="s">
        <v>2222</v>
      </c>
      <c r="D151" s="264" t="s">
        <v>379</v>
      </c>
      <c r="E151" s="265">
        <v>5</v>
      </c>
      <c r="F151" s="265">
        <v>593</v>
      </c>
      <c r="G151" s="266">
        <f>E151*F151</f>
        <v>2965</v>
      </c>
      <c r="H151" s="267">
        <v>2.0999999999999999E-3</v>
      </c>
      <c r="I151" s="268">
        <f>E151*H151</f>
        <v>1.0499999999999999E-2</v>
      </c>
      <c r="J151" s="267">
        <v>0</v>
      </c>
      <c r="K151" s="268">
        <f>E151*J151</f>
        <v>0</v>
      </c>
      <c r="O151" s="260">
        <v>2</v>
      </c>
      <c r="AA151" s="233">
        <v>1</v>
      </c>
      <c r="AB151" s="233">
        <v>7</v>
      </c>
      <c r="AC151" s="233">
        <v>7</v>
      </c>
      <c r="AZ151" s="233">
        <v>1</v>
      </c>
      <c r="BA151" s="233">
        <f>IF(AZ151=1,G151,0)</f>
        <v>2965</v>
      </c>
      <c r="BB151" s="233">
        <f>IF(AZ151=2,G151,0)</f>
        <v>0</v>
      </c>
      <c r="BC151" s="233">
        <f>IF(AZ151=3,G151,0)</f>
        <v>0</v>
      </c>
      <c r="BD151" s="233">
        <f>IF(AZ151=4,G151,0)</f>
        <v>0</v>
      </c>
      <c r="BE151" s="233">
        <f>IF(AZ151=5,G151,0)</f>
        <v>0</v>
      </c>
      <c r="CA151" s="260">
        <v>1</v>
      </c>
      <c r="CB151" s="260">
        <v>7</v>
      </c>
    </row>
    <row r="152" spans="1:80" x14ac:dyDescent="0.2">
      <c r="A152" s="269"/>
      <c r="B152" s="272"/>
      <c r="C152" s="332" t="s">
        <v>2223</v>
      </c>
      <c r="D152" s="333"/>
      <c r="E152" s="273">
        <v>0</v>
      </c>
      <c r="F152" s="274"/>
      <c r="G152" s="275"/>
      <c r="H152" s="276"/>
      <c r="I152" s="270"/>
      <c r="J152" s="277"/>
      <c r="K152" s="270"/>
      <c r="M152" s="271" t="s">
        <v>2223</v>
      </c>
      <c r="O152" s="260"/>
    </row>
    <row r="153" spans="1:80" x14ac:dyDescent="0.2">
      <c r="A153" s="269"/>
      <c r="B153" s="272"/>
      <c r="C153" s="332" t="s">
        <v>2224</v>
      </c>
      <c r="D153" s="333"/>
      <c r="E153" s="273">
        <v>5</v>
      </c>
      <c r="F153" s="274"/>
      <c r="G153" s="275"/>
      <c r="H153" s="276"/>
      <c r="I153" s="270"/>
      <c r="J153" s="277"/>
      <c r="K153" s="270"/>
      <c r="M153" s="271" t="s">
        <v>2224</v>
      </c>
      <c r="O153" s="260"/>
    </row>
    <row r="154" spans="1:80" x14ac:dyDescent="0.2">
      <c r="A154" s="261">
        <v>45</v>
      </c>
      <c r="B154" s="262" t="s">
        <v>944</v>
      </c>
      <c r="C154" s="263" t="s">
        <v>945</v>
      </c>
      <c r="D154" s="264" t="s">
        <v>379</v>
      </c>
      <c r="E154" s="265">
        <v>18.5</v>
      </c>
      <c r="F154" s="265">
        <v>667</v>
      </c>
      <c r="G154" s="266">
        <f>E154*F154</f>
        <v>12339.5</v>
      </c>
      <c r="H154" s="267">
        <v>3.5699999999999998E-3</v>
      </c>
      <c r="I154" s="268">
        <f>E154*H154</f>
        <v>6.6044999999999993E-2</v>
      </c>
      <c r="J154" s="267">
        <v>0</v>
      </c>
      <c r="K154" s="268">
        <f>E154*J154</f>
        <v>0</v>
      </c>
      <c r="O154" s="260">
        <v>2</v>
      </c>
      <c r="AA154" s="233">
        <v>1</v>
      </c>
      <c r="AB154" s="233">
        <v>7</v>
      </c>
      <c r="AC154" s="233">
        <v>7</v>
      </c>
      <c r="AZ154" s="233">
        <v>1</v>
      </c>
      <c r="BA154" s="233">
        <f>IF(AZ154=1,G154,0)</f>
        <v>12339.5</v>
      </c>
      <c r="BB154" s="233">
        <f>IF(AZ154=2,G154,0)</f>
        <v>0</v>
      </c>
      <c r="BC154" s="233">
        <f>IF(AZ154=3,G154,0)</f>
        <v>0</v>
      </c>
      <c r="BD154" s="233">
        <f>IF(AZ154=4,G154,0)</f>
        <v>0</v>
      </c>
      <c r="BE154" s="233">
        <f>IF(AZ154=5,G154,0)</f>
        <v>0</v>
      </c>
      <c r="CA154" s="260">
        <v>1</v>
      </c>
      <c r="CB154" s="260">
        <v>7</v>
      </c>
    </row>
    <row r="155" spans="1:80" x14ac:dyDescent="0.2">
      <c r="A155" s="269"/>
      <c r="B155" s="272"/>
      <c r="C155" s="332" t="s">
        <v>2225</v>
      </c>
      <c r="D155" s="333"/>
      <c r="E155" s="273">
        <v>0</v>
      </c>
      <c r="F155" s="274"/>
      <c r="G155" s="275"/>
      <c r="H155" s="276"/>
      <c r="I155" s="270"/>
      <c r="J155" s="277"/>
      <c r="K155" s="270"/>
      <c r="M155" s="271" t="s">
        <v>2225</v>
      </c>
      <c r="O155" s="260"/>
    </row>
    <row r="156" spans="1:80" x14ac:dyDescent="0.2">
      <c r="A156" s="269"/>
      <c r="B156" s="272"/>
      <c r="C156" s="332" t="s">
        <v>2226</v>
      </c>
      <c r="D156" s="333"/>
      <c r="E156" s="273">
        <v>18.5</v>
      </c>
      <c r="F156" s="274"/>
      <c r="G156" s="275"/>
      <c r="H156" s="276"/>
      <c r="I156" s="270"/>
      <c r="J156" s="277"/>
      <c r="K156" s="270"/>
      <c r="M156" s="271" t="s">
        <v>2226</v>
      </c>
      <c r="O156" s="260"/>
    </row>
    <row r="157" spans="1:80" x14ac:dyDescent="0.2">
      <c r="A157" s="261">
        <v>46</v>
      </c>
      <c r="B157" s="262" t="s">
        <v>951</v>
      </c>
      <c r="C157" s="263" t="s">
        <v>952</v>
      </c>
      <c r="D157" s="264" t="s">
        <v>379</v>
      </c>
      <c r="E157" s="265">
        <v>23.5</v>
      </c>
      <c r="F157" s="265">
        <v>26</v>
      </c>
      <c r="G157" s="266">
        <f>E157*F157</f>
        <v>611</v>
      </c>
      <c r="H157" s="267">
        <v>0</v>
      </c>
      <c r="I157" s="268">
        <f>E157*H157</f>
        <v>0</v>
      </c>
      <c r="J157" s="267">
        <v>0</v>
      </c>
      <c r="K157" s="268">
        <f>E157*J157</f>
        <v>0</v>
      </c>
      <c r="O157" s="260">
        <v>2</v>
      </c>
      <c r="AA157" s="233">
        <v>1</v>
      </c>
      <c r="AB157" s="233">
        <v>1</v>
      </c>
      <c r="AC157" s="233">
        <v>1</v>
      </c>
      <c r="AZ157" s="233">
        <v>1</v>
      </c>
      <c r="BA157" s="233">
        <f>IF(AZ157=1,G157,0)</f>
        <v>611</v>
      </c>
      <c r="BB157" s="233">
        <f>IF(AZ157=2,G157,0)</f>
        <v>0</v>
      </c>
      <c r="BC157" s="233">
        <f>IF(AZ157=3,G157,0)</f>
        <v>0</v>
      </c>
      <c r="BD157" s="233">
        <f>IF(AZ157=4,G157,0)</f>
        <v>0</v>
      </c>
      <c r="BE157" s="233">
        <f>IF(AZ157=5,G157,0)</f>
        <v>0</v>
      </c>
      <c r="CA157" s="260">
        <v>1</v>
      </c>
      <c r="CB157" s="260">
        <v>1</v>
      </c>
    </row>
    <row r="158" spans="1:80" x14ac:dyDescent="0.2">
      <c r="A158" s="269"/>
      <c r="B158" s="272"/>
      <c r="C158" s="332" t="s">
        <v>2227</v>
      </c>
      <c r="D158" s="333"/>
      <c r="E158" s="273">
        <v>23.5</v>
      </c>
      <c r="F158" s="274"/>
      <c r="G158" s="275"/>
      <c r="H158" s="276"/>
      <c r="I158" s="270"/>
      <c r="J158" s="277"/>
      <c r="K158" s="270"/>
      <c r="M158" s="271" t="s">
        <v>2227</v>
      </c>
      <c r="O158" s="260"/>
    </row>
    <row r="159" spans="1:80" x14ac:dyDescent="0.2">
      <c r="A159" s="261">
        <v>47</v>
      </c>
      <c r="B159" s="262" t="s">
        <v>954</v>
      </c>
      <c r="C159" s="263" t="s">
        <v>955</v>
      </c>
      <c r="D159" s="264" t="s">
        <v>956</v>
      </c>
      <c r="E159" s="265">
        <v>1</v>
      </c>
      <c r="F159" s="265">
        <v>2926</v>
      </c>
      <c r="G159" s="266">
        <f>E159*F159</f>
        <v>2926</v>
      </c>
      <c r="H159" s="267">
        <v>1.2999999999999999E-4</v>
      </c>
      <c r="I159" s="268">
        <f>E159*H159</f>
        <v>1.2999999999999999E-4</v>
      </c>
      <c r="J159" s="267">
        <v>0</v>
      </c>
      <c r="K159" s="268">
        <f>E159*J159</f>
        <v>0</v>
      </c>
      <c r="O159" s="260">
        <v>2</v>
      </c>
      <c r="AA159" s="233">
        <v>1</v>
      </c>
      <c r="AB159" s="233">
        <v>1</v>
      </c>
      <c r="AC159" s="233">
        <v>1</v>
      </c>
      <c r="AZ159" s="233">
        <v>1</v>
      </c>
      <c r="BA159" s="233">
        <f>IF(AZ159=1,G159,0)</f>
        <v>2926</v>
      </c>
      <c r="BB159" s="233">
        <f>IF(AZ159=2,G159,0)</f>
        <v>0</v>
      </c>
      <c r="BC159" s="233">
        <f>IF(AZ159=3,G159,0)</f>
        <v>0</v>
      </c>
      <c r="BD159" s="233">
        <f>IF(AZ159=4,G159,0)</f>
        <v>0</v>
      </c>
      <c r="BE159" s="233">
        <f>IF(AZ159=5,G159,0)</f>
        <v>0</v>
      </c>
      <c r="CA159" s="260">
        <v>1</v>
      </c>
      <c r="CB159" s="260">
        <v>1</v>
      </c>
    </row>
    <row r="160" spans="1:80" ht="22.5" x14ac:dyDescent="0.2">
      <c r="A160" s="261">
        <v>48</v>
      </c>
      <c r="B160" s="262" t="s">
        <v>2228</v>
      </c>
      <c r="C160" s="263" t="s">
        <v>2229</v>
      </c>
      <c r="D160" s="264" t="s">
        <v>322</v>
      </c>
      <c r="E160" s="265">
        <v>2</v>
      </c>
      <c r="F160" s="265">
        <v>7948</v>
      </c>
      <c r="G160" s="266">
        <f>E160*F160</f>
        <v>15896</v>
      </c>
      <c r="H160" s="267">
        <v>3.0596700000000001</v>
      </c>
      <c r="I160" s="268">
        <f>E160*H160</f>
        <v>6.1193400000000002</v>
      </c>
      <c r="J160" s="267">
        <v>0</v>
      </c>
      <c r="K160" s="268">
        <f>E160*J160</f>
        <v>0</v>
      </c>
      <c r="O160" s="260">
        <v>2</v>
      </c>
      <c r="AA160" s="233">
        <v>1</v>
      </c>
      <c r="AB160" s="233">
        <v>1</v>
      </c>
      <c r="AC160" s="233">
        <v>1</v>
      </c>
      <c r="AZ160" s="233">
        <v>1</v>
      </c>
      <c r="BA160" s="233">
        <f>IF(AZ160=1,G160,0)</f>
        <v>15896</v>
      </c>
      <c r="BB160" s="233">
        <f>IF(AZ160=2,G160,0)</f>
        <v>0</v>
      </c>
      <c r="BC160" s="233">
        <f>IF(AZ160=3,G160,0)</f>
        <v>0</v>
      </c>
      <c r="BD160" s="233">
        <f>IF(AZ160=4,G160,0)</f>
        <v>0</v>
      </c>
      <c r="BE160" s="233">
        <f>IF(AZ160=5,G160,0)</f>
        <v>0</v>
      </c>
      <c r="CA160" s="260">
        <v>1</v>
      </c>
      <c r="CB160" s="260">
        <v>1</v>
      </c>
    </row>
    <row r="161" spans="1:80" x14ac:dyDescent="0.2">
      <c r="A161" s="269"/>
      <c r="B161" s="272"/>
      <c r="C161" s="332" t="s">
        <v>2230</v>
      </c>
      <c r="D161" s="333"/>
      <c r="E161" s="273">
        <v>0</v>
      </c>
      <c r="F161" s="274"/>
      <c r="G161" s="275"/>
      <c r="H161" s="276"/>
      <c r="I161" s="270"/>
      <c r="J161" s="277"/>
      <c r="K161" s="270"/>
      <c r="M161" s="271" t="s">
        <v>2230</v>
      </c>
      <c r="O161" s="260"/>
    </row>
    <row r="162" spans="1:80" x14ac:dyDescent="0.2">
      <c r="A162" s="269"/>
      <c r="B162" s="272"/>
      <c r="C162" s="332" t="s">
        <v>273</v>
      </c>
      <c r="D162" s="333"/>
      <c r="E162" s="273">
        <v>2</v>
      </c>
      <c r="F162" s="274"/>
      <c r="G162" s="275"/>
      <c r="H162" s="276"/>
      <c r="I162" s="270"/>
      <c r="J162" s="277"/>
      <c r="K162" s="270"/>
      <c r="M162" s="271">
        <v>2</v>
      </c>
      <c r="O162" s="260"/>
    </row>
    <row r="163" spans="1:80" ht="22.5" x14ac:dyDescent="0.2">
      <c r="A163" s="261">
        <v>49</v>
      </c>
      <c r="B163" s="262" t="s">
        <v>2231</v>
      </c>
      <c r="C163" s="263" t="s">
        <v>2232</v>
      </c>
      <c r="D163" s="264" t="s">
        <v>322</v>
      </c>
      <c r="E163" s="265">
        <v>2</v>
      </c>
      <c r="F163" s="265">
        <v>4906</v>
      </c>
      <c r="G163" s="266">
        <f>E163*F163</f>
        <v>9812</v>
      </c>
      <c r="H163" s="267">
        <v>0.11436</v>
      </c>
      <c r="I163" s="268">
        <f>E163*H163</f>
        <v>0.22872000000000001</v>
      </c>
      <c r="J163" s="267">
        <v>0</v>
      </c>
      <c r="K163" s="268">
        <f>E163*J163</f>
        <v>0</v>
      </c>
      <c r="O163" s="260">
        <v>2</v>
      </c>
      <c r="AA163" s="233">
        <v>1</v>
      </c>
      <c r="AB163" s="233">
        <v>1</v>
      </c>
      <c r="AC163" s="233">
        <v>1</v>
      </c>
      <c r="AZ163" s="233">
        <v>1</v>
      </c>
      <c r="BA163" s="233">
        <f>IF(AZ163=1,G163,0)</f>
        <v>9812</v>
      </c>
      <c r="BB163" s="233">
        <f>IF(AZ163=2,G163,0)</f>
        <v>0</v>
      </c>
      <c r="BC163" s="233">
        <f>IF(AZ163=3,G163,0)</f>
        <v>0</v>
      </c>
      <c r="BD163" s="233">
        <f>IF(AZ163=4,G163,0)</f>
        <v>0</v>
      </c>
      <c r="BE163" s="233">
        <f>IF(AZ163=5,G163,0)</f>
        <v>0</v>
      </c>
      <c r="CA163" s="260">
        <v>1</v>
      </c>
      <c r="CB163" s="260">
        <v>1</v>
      </c>
    </row>
    <row r="164" spans="1:80" x14ac:dyDescent="0.2">
      <c r="A164" s="278"/>
      <c r="B164" s="279" t="s">
        <v>100</v>
      </c>
      <c r="C164" s="280" t="s">
        <v>2212</v>
      </c>
      <c r="D164" s="281"/>
      <c r="E164" s="282"/>
      <c r="F164" s="283"/>
      <c r="G164" s="284">
        <f>SUM(G143:G163)</f>
        <v>49415.5</v>
      </c>
      <c r="H164" s="285"/>
      <c r="I164" s="286">
        <f>SUM(I143:I163)</f>
        <v>6.8662549999999998</v>
      </c>
      <c r="J164" s="285"/>
      <c r="K164" s="286">
        <f>SUM(K143:K163)</f>
        <v>0</v>
      </c>
      <c r="O164" s="260">
        <v>4</v>
      </c>
      <c r="BA164" s="287">
        <f>SUM(BA143:BA163)</f>
        <v>49415.5</v>
      </c>
      <c r="BB164" s="287">
        <f>SUM(BB143:BB163)</f>
        <v>0</v>
      </c>
      <c r="BC164" s="287">
        <f>SUM(BC143:BC163)</f>
        <v>0</v>
      </c>
      <c r="BD164" s="287">
        <f>SUM(BD143:BD163)</f>
        <v>0</v>
      </c>
      <c r="BE164" s="287">
        <f>SUM(BE143:BE163)</f>
        <v>0</v>
      </c>
    </row>
    <row r="165" spans="1:80" x14ac:dyDescent="0.2">
      <c r="A165" s="250" t="s">
        <v>97</v>
      </c>
      <c r="B165" s="251" t="s">
        <v>2233</v>
      </c>
      <c r="C165" s="252" t="s">
        <v>2234</v>
      </c>
      <c r="D165" s="253"/>
      <c r="E165" s="254"/>
      <c r="F165" s="254"/>
      <c r="G165" s="255"/>
      <c r="H165" s="256"/>
      <c r="I165" s="257"/>
      <c r="J165" s="258"/>
      <c r="K165" s="259"/>
      <c r="O165" s="260">
        <v>1</v>
      </c>
    </row>
    <row r="166" spans="1:80" x14ac:dyDescent="0.2">
      <c r="A166" s="261">
        <v>50</v>
      </c>
      <c r="B166" s="262" t="s">
        <v>2236</v>
      </c>
      <c r="C166" s="263" t="s">
        <v>2237</v>
      </c>
      <c r="D166" s="264" t="s">
        <v>200</v>
      </c>
      <c r="E166" s="265">
        <v>55.4</v>
      </c>
      <c r="F166" s="265">
        <v>57</v>
      </c>
      <c r="G166" s="266">
        <f>E166*F166</f>
        <v>3157.7999999999997</v>
      </c>
      <c r="H166" s="267">
        <v>0</v>
      </c>
      <c r="I166" s="268">
        <f>E166*H166</f>
        <v>0</v>
      </c>
      <c r="J166" s="267">
        <v>-0.13800000000000001</v>
      </c>
      <c r="K166" s="268">
        <f>E166*J166</f>
        <v>-7.6452000000000009</v>
      </c>
      <c r="O166" s="260">
        <v>2</v>
      </c>
      <c r="AA166" s="233">
        <v>1</v>
      </c>
      <c r="AB166" s="233">
        <v>0</v>
      </c>
      <c r="AC166" s="233">
        <v>0</v>
      </c>
      <c r="AZ166" s="233">
        <v>1</v>
      </c>
      <c r="BA166" s="233">
        <f>IF(AZ166=1,G166,0)</f>
        <v>3157.7999999999997</v>
      </c>
      <c r="BB166" s="233">
        <f>IF(AZ166=2,G166,0)</f>
        <v>0</v>
      </c>
      <c r="BC166" s="233">
        <f>IF(AZ166=3,G166,0)</f>
        <v>0</v>
      </c>
      <c r="BD166" s="233">
        <f>IF(AZ166=4,G166,0)</f>
        <v>0</v>
      </c>
      <c r="BE166" s="233">
        <f>IF(AZ166=5,G166,0)</f>
        <v>0</v>
      </c>
      <c r="CA166" s="260">
        <v>1</v>
      </c>
      <c r="CB166" s="260">
        <v>0</v>
      </c>
    </row>
    <row r="167" spans="1:80" x14ac:dyDescent="0.2">
      <c r="A167" s="269"/>
      <c r="B167" s="272"/>
      <c r="C167" s="332" t="s">
        <v>2238</v>
      </c>
      <c r="D167" s="333"/>
      <c r="E167" s="273">
        <v>0</v>
      </c>
      <c r="F167" s="274"/>
      <c r="G167" s="275"/>
      <c r="H167" s="276"/>
      <c r="I167" s="270"/>
      <c r="J167" s="277"/>
      <c r="K167" s="270"/>
      <c r="M167" s="271" t="s">
        <v>2238</v>
      </c>
      <c r="O167" s="260"/>
    </row>
    <row r="168" spans="1:80" x14ac:dyDescent="0.2">
      <c r="A168" s="269"/>
      <c r="B168" s="272"/>
      <c r="C168" s="332" t="s">
        <v>2239</v>
      </c>
      <c r="D168" s="333"/>
      <c r="E168" s="273">
        <v>55.4</v>
      </c>
      <c r="F168" s="274"/>
      <c r="G168" s="275"/>
      <c r="H168" s="276"/>
      <c r="I168" s="270"/>
      <c r="J168" s="277"/>
      <c r="K168" s="270"/>
      <c r="M168" s="271" t="s">
        <v>2239</v>
      </c>
      <c r="O168" s="260"/>
    </row>
    <row r="169" spans="1:80" x14ac:dyDescent="0.2">
      <c r="A169" s="261">
        <v>51</v>
      </c>
      <c r="B169" s="262" t="s">
        <v>2240</v>
      </c>
      <c r="C169" s="263" t="s">
        <v>2241</v>
      </c>
      <c r="D169" s="264" t="s">
        <v>379</v>
      </c>
      <c r="E169" s="265">
        <v>61.7</v>
      </c>
      <c r="F169" s="265">
        <v>114</v>
      </c>
      <c r="G169" s="266">
        <f>E169*F169</f>
        <v>7033.8</v>
      </c>
      <c r="H169" s="267">
        <v>0</v>
      </c>
      <c r="I169" s="268">
        <f>E169*H169</f>
        <v>0</v>
      </c>
      <c r="J169" s="267">
        <v>-0.22</v>
      </c>
      <c r="K169" s="268">
        <f>E169*J169</f>
        <v>-13.574</v>
      </c>
      <c r="O169" s="260">
        <v>2</v>
      </c>
      <c r="AA169" s="233">
        <v>1</v>
      </c>
      <c r="AB169" s="233">
        <v>1</v>
      </c>
      <c r="AC169" s="233">
        <v>1</v>
      </c>
      <c r="AZ169" s="233">
        <v>1</v>
      </c>
      <c r="BA169" s="233">
        <f>IF(AZ169=1,G169,0)</f>
        <v>7033.8</v>
      </c>
      <c r="BB169" s="233">
        <f>IF(AZ169=2,G169,0)</f>
        <v>0</v>
      </c>
      <c r="BC169" s="233">
        <f>IF(AZ169=3,G169,0)</f>
        <v>0</v>
      </c>
      <c r="BD169" s="233">
        <f>IF(AZ169=4,G169,0)</f>
        <v>0</v>
      </c>
      <c r="BE169" s="233">
        <f>IF(AZ169=5,G169,0)</f>
        <v>0</v>
      </c>
      <c r="CA169" s="260">
        <v>1</v>
      </c>
      <c r="CB169" s="260">
        <v>1</v>
      </c>
    </row>
    <row r="170" spans="1:80" x14ac:dyDescent="0.2">
      <c r="A170" s="269"/>
      <c r="B170" s="272"/>
      <c r="C170" s="332" t="s">
        <v>2242</v>
      </c>
      <c r="D170" s="333"/>
      <c r="E170" s="273">
        <v>0</v>
      </c>
      <c r="F170" s="274"/>
      <c r="G170" s="275"/>
      <c r="H170" s="276"/>
      <c r="I170" s="270"/>
      <c r="J170" s="277"/>
      <c r="K170" s="270"/>
      <c r="M170" s="271" t="s">
        <v>2242</v>
      </c>
      <c r="O170" s="260"/>
    </row>
    <row r="171" spans="1:80" x14ac:dyDescent="0.2">
      <c r="A171" s="269"/>
      <c r="B171" s="272"/>
      <c r="C171" s="332" t="s">
        <v>2243</v>
      </c>
      <c r="D171" s="333"/>
      <c r="E171" s="273">
        <v>61.7</v>
      </c>
      <c r="F171" s="274"/>
      <c r="G171" s="275"/>
      <c r="H171" s="276"/>
      <c r="I171" s="270"/>
      <c r="J171" s="277"/>
      <c r="K171" s="270"/>
      <c r="M171" s="271" t="s">
        <v>2243</v>
      </c>
      <c r="O171" s="260"/>
    </row>
    <row r="172" spans="1:80" x14ac:dyDescent="0.2">
      <c r="A172" s="261">
        <v>52</v>
      </c>
      <c r="B172" s="262" t="s">
        <v>2244</v>
      </c>
      <c r="C172" s="263" t="s">
        <v>2245</v>
      </c>
      <c r="D172" s="264" t="s">
        <v>379</v>
      </c>
      <c r="E172" s="265">
        <v>54.1</v>
      </c>
      <c r="F172" s="265">
        <v>61</v>
      </c>
      <c r="G172" s="266">
        <f>E172*F172</f>
        <v>3300.1</v>
      </c>
      <c r="H172" s="267">
        <v>0</v>
      </c>
      <c r="I172" s="268">
        <f>E172*H172</f>
        <v>0</v>
      </c>
      <c r="J172" s="267">
        <v>-0.125</v>
      </c>
      <c r="K172" s="268">
        <f>E172*J172</f>
        <v>-6.7625000000000002</v>
      </c>
      <c r="O172" s="260">
        <v>2</v>
      </c>
      <c r="AA172" s="233">
        <v>1</v>
      </c>
      <c r="AB172" s="233">
        <v>1</v>
      </c>
      <c r="AC172" s="233">
        <v>1</v>
      </c>
      <c r="AZ172" s="233">
        <v>1</v>
      </c>
      <c r="BA172" s="233">
        <f>IF(AZ172=1,G172,0)</f>
        <v>3300.1</v>
      </c>
      <c r="BB172" s="233">
        <f>IF(AZ172=2,G172,0)</f>
        <v>0</v>
      </c>
      <c r="BC172" s="233">
        <f>IF(AZ172=3,G172,0)</f>
        <v>0</v>
      </c>
      <c r="BD172" s="233">
        <f>IF(AZ172=4,G172,0)</f>
        <v>0</v>
      </c>
      <c r="BE172" s="233">
        <f>IF(AZ172=5,G172,0)</f>
        <v>0</v>
      </c>
      <c r="CA172" s="260">
        <v>1</v>
      </c>
      <c r="CB172" s="260">
        <v>1</v>
      </c>
    </row>
    <row r="173" spans="1:80" x14ac:dyDescent="0.2">
      <c r="A173" s="269"/>
      <c r="B173" s="272"/>
      <c r="C173" s="332" t="s">
        <v>2242</v>
      </c>
      <c r="D173" s="333"/>
      <c r="E173" s="273">
        <v>0</v>
      </c>
      <c r="F173" s="274"/>
      <c r="G173" s="275"/>
      <c r="H173" s="276"/>
      <c r="I173" s="270"/>
      <c r="J173" s="277"/>
      <c r="K173" s="270"/>
      <c r="M173" s="271" t="s">
        <v>2242</v>
      </c>
      <c r="O173" s="260"/>
    </row>
    <row r="174" spans="1:80" x14ac:dyDescent="0.2">
      <c r="A174" s="269"/>
      <c r="B174" s="272"/>
      <c r="C174" s="332" t="s">
        <v>2246</v>
      </c>
      <c r="D174" s="333"/>
      <c r="E174" s="273">
        <v>54.1</v>
      </c>
      <c r="F174" s="274"/>
      <c r="G174" s="275"/>
      <c r="H174" s="276"/>
      <c r="I174" s="270"/>
      <c r="J174" s="277"/>
      <c r="K174" s="270"/>
      <c r="M174" s="271" t="s">
        <v>2246</v>
      </c>
      <c r="O174" s="260"/>
    </row>
    <row r="175" spans="1:80" x14ac:dyDescent="0.2">
      <c r="A175" s="261">
        <v>53</v>
      </c>
      <c r="B175" s="262" t="s">
        <v>2247</v>
      </c>
      <c r="C175" s="263" t="s">
        <v>2248</v>
      </c>
      <c r="D175" s="264" t="s">
        <v>155</v>
      </c>
      <c r="E175" s="265">
        <v>4.4550000000000001</v>
      </c>
      <c r="F175" s="265">
        <v>1293</v>
      </c>
      <c r="G175" s="266">
        <f>E175*F175</f>
        <v>5760.3150000000005</v>
      </c>
      <c r="H175" s="267">
        <v>1.1199999999999999E-3</v>
      </c>
      <c r="I175" s="268">
        <f>E175*H175</f>
        <v>4.9895999999999994E-3</v>
      </c>
      <c r="J175" s="267">
        <v>-2.5</v>
      </c>
      <c r="K175" s="268">
        <f>E175*J175</f>
        <v>-11.137499999999999</v>
      </c>
      <c r="O175" s="260">
        <v>2</v>
      </c>
      <c r="AA175" s="233">
        <v>1</v>
      </c>
      <c r="AB175" s="233">
        <v>1</v>
      </c>
      <c r="AC175" s="233">
        <v>1</v>
      </c>
      <c r="AZ175" s="233">
        <v>1</v>
      </c>
      <c r="BA175" s="233">
        <f>IF(AZ175=1,G175,0)</f>
        <v>5760.3150000000005</v>
      </c>
      <c r="BB175" s="233">
        <f>IF(AZ175=2,G175,0)</f>
        <v>0</v>
      </c>
      <c r="BC175" s="233">
        <f>IF(AZ175=3,G175,0)</f>
        <v>0</v>
      </c>
      <c r="BD175" s="233">
        <f>IF(AZ175=4,G175,0)</f>
        <v>0</v>
      </c>
      <c r="BE175" s="233">
        <f>IF(AZ175=5,G175,0)</f>
        <v>0</v>
      </c>
      <c r="CA175" s="260">
        <v>1</v>
      </c>
      <c r="CB175" s="260">
        <v>1</v>
      </c>
    </row>
    <row r="176" spans="1:80" x14ac:dyDescent="0.2">
      <c r="A176" s="269"/>
      <c r="B176" s="272"/>
      <c r="C176" s="332" t="s">
        <v>2249</v>
      </c>
      <c r="D176" s="333"/>
      <c r="E176" s="273">
        <v>0</v>
      </c>
      <c r="F176" s="274"/>
      <c r="G176" s="275"/>
      <c r="H176" s="276"/>
      <c r="I176" s="270"/>
      <c r="J176" s="277"/>
      <c r="K176" s="270"/>
      <c r="M176" s="271" t="s">
        <v>2249</v>
      </c>
      <c r="O176" s="260"/>
    </row>
    <row r="177" spans="1:80" x14ac:dyDescent="0.2">
      <c r="A177" s="269"/>
      <c r="B177" s="272"/>
      <c r="C177" s="332" t="s">
        <v>2250</v>
      </c>
      <c r="D177" s="333"/>
      <c r="E177" s="273">
        <v>4.4550000000000001</v>
      </c>
      <c r="F177" s="274"/>
      <c r="G177" s="275"/>
      <c r="H177" s="276"/>
      <c r="I177" s="270"/>
      <c r="J177" s="277"/>
      <c r="K177" s="270"/>
      <c r="M177" s="271" t="s">
        <v>2250</v>
      </c>
      <c r="O177" s="260"/>
    </row>
    <row r="178" spans="1:80" x14ac:dyDescent="0.2">
      <c r="A178" s="261">
        <v>54</v>
      </c>
      <c r="B178" s="262" t="s">
        <v>2251</v>
      </c>
      <c r="C178" s="263" t="s">
        <v>2252</v>
      </c>
      <c r="D178" s="264" t="s">
        <v>155</v>
      </c>
      <c r="E178" s="265">
        <v>0.6744</v>
      </c>
      <c r="F178" s="265">
        <v>2470</v>
      </c>
      <c r="G178" s="266">
        <f>E178*F178</f>
        <v>1665.768</v>
      </c>
      <c r="H178" s="267">
        <v>1.47E-3</v>
      </c>
      <c r="I178" s="268">
        <f>E178*H178</f>
        <v>9.9136800000000007E-4</v>
      </c>
      <c r="J178" s="267">
        <v>-2.2000000000000002</v>
      </c>
      <c r="K178" s="268">
        <f>E178*J178</f>
        <v>-1.4836800000000001</v>
      </c>
      <c r="O178" s="260">
        <v>2</v>
      </c>
      <c r="AA178" s="233">
        <v>1</v>
      </c>
      <c r="AB178" s="233">
        <v>1</v>
      </c>
      <c r="AC178" s="233">
        <v>1</v>
      </c>
      <c r="AZ178" s="233">
        <v>1</v>
      </c>
      <c r="BA178" s="233">
        <f>IF(AZ178=1,G178,0)</f>
        <v>1665.768</v>
      </c>
      <c r="BB178" s="233">
        <f>IF(AZ178=2,G178,0)</f>
        <v>0</v>
      </c>
      <c r="BC178" s="233">
        <f>IF(AZ178=3,G178,0)</f>
        <v>0</v>
      </c>
      <c r="BD178" s="233">
        <f>IF(AZ178=4,G178,0)</f>
        <v>0</v>
      </c>
      <c r="BE178" s="233">
        <f>IF(AZ178=5,G178,0)</f>
        <v>0</v>
      </c>
      <c r="CA178" s="260">
        <v>1</v>
      </c>
      <c r="CB178" s="260">
        <v>1</v>
      </c>
    </row>
    <row r="179" spans="1:80" x14ac:dyDescent="0.2">
      <c r="A179" s="269"/>
      <c r="B179" s="272"/>
      <c r="C179" s="332" t="s">
        <v>2253</v>
      </c>
      <c r="D179" s="333"/>
      <c r="E179" s="273">
        <v>0</v>
      </c>
      <c r="F179" s="274"/>
      <c r="G179" s="275"/>
      <c r="H179" s="276"/>
      <c r="I179" s="270"/>
      <c r="J179" s="277"/>
      <c r="K179" s="270"/>
      <c r="M179" s="271" t="s">
        <v>2253</v>
      </c>
      <c r="O179" s="260"/>
    </row>
    <row r="180" spans="1:80" x14ac:dyDescent="0.2">
      <c r="A180" s="269"/>
      <c r="B180" s="272"/>
      <c r="C180" s="332" t="s">
        <v>2254</v>
      </c>
      <c r="D180" s="333"/>
      <c r="E180" s="273">
        <v>0.6744</v>
      </c>
      <c r="F180" s="274"/>
      <c r="G180" s="275"/>
      <c r="H180" s="276"/>
      <c r="I180" s="270"/>
      <c r="J180" s="277"/>
      <c r="K180" s="270"/>
      <c r="M180" s="271" t="s">
        <v>2254</v>
      </c>
      <c r="O180" s="260"/>
    </row>
    <row r="181" spans="1:80" x14ac:dyDescent="0.2">
      <c r="A181" s="261">
        <v>55</v>
      </c>
      <c r="B181" s="262" t="s">
        <v>2255</v>
      </c>
      <c r="C181" s="263" t="s">
        <v>2256</v>
      </c>
      <c r="D181" s="264" t="s">
        <v>155</v>
      </c>
      <c r="E181" s="265">
        <v>0.36</v>
      </c>
      <c r="F181" s="265">
        <v>2723</v>
      </c>
      <c r="G181" s="266">
        <f>E181*F181</f>
        <v>980.28</v>
      </c>
      <c r="H181" s="267">
        <v>0</v>
      </c>
      <c r="I181" s="268">
        <f>E181*H181</f>
        <v>0</v>
      </c>
      <c r="J181" s="267">
        <v>-2.2000000000000002</v>
      </c>
      <c r="K181" s="268">
        <f>E181*J181</f>
        <v>-0.79200000000000004</v>
      </c>
      <c r="O181" s="260">
        <v>2</v>
      </c>
      <c r="AA181" s="233">
        <v>1</v>
      </c>
      <c r="AB181" s="233">
        <v>1</v>
      </c>
      <c r="AC181" s="233">
        <v>1</v>
      </c>
      <c r="AZ181" s="233">
        <v>1</v>
      </c>
      <c r="BA181" s="233">
        <f>IF(AZ181=1,G181,0)</f>
        <v>980.28</v>
      </c>
      <c r="BB181" s="233">
        <f>IF(AZ181=2,G181,0)</f>
        <v>0</v>
      </c>
      <c r="BC181" s="233">
        <f>IF(AZ181=3,G181,0)</f>
        <v>0</v>
      </c>
      <c r="BD181" s="233">
        <f>IF(AZ181=4,G181,0)</f>
        <v>0</v>
      </c>
      <c r="BE181" s="233">
        <f>IF(AZ181=5,G181,0)</f>
        <v>0</v>
      </c>
      <c r="CA181" s="260">
        <v>1</v>
      </c>
      <c r="CB181" s="260">
        <v>1</v>
      </c>
    </row>
    <row r="182" spans="1:80" x14ac:dyDescent="0.2">
      <c r="A182" s="269"/>
      <c r="B182" s="272"/>
      <c r="C182" s="332" t="s">
        <v>2257</v>
      </c>
      <c r="D182" s="333"/>
      <c r="E182" s="273">
        <v>0</v>
      </c>
      <c r="F182" s="274"/>
      <c r="G182" s="275"/>
      <c r="H182" s="276"/>
      <c r="I182" s="270"/>
      <c r="J182" s="277"/>
      <c r="K182" s="270"/>
      <c r="M182" s="271" t="s">
        <v>2257</v>
      </c>
      <c r="O182" s="260"/>
    </row>
    <row r="183" spans="1:80" x14ac:dyDescent="0.2">
      <c r="A183" s="269"/>
      <c r="B183" s="272"/>
      <c r="C183" s="332" t="s">
        <v>2258</v>
      </c>
      <c r="D183" s="333"/>
      <c r="E183" s="273">
        <v>0.36</v>
      </c>
      <c r="F183" s="274"/>
      <c r="G183" s="275"/>
      <c r="H183" s="276"/>
      <c r="I183" s="270"/>
      <c r="J183" s="277"/>
      <c r="K183" s="270"/>
      <c r="M183" s="271" t="s">
        <v>2258</v>
      </c>
      <c r="O183" s="260"/>
    </row>
    <row r="184" spans="1:80" x14ac:dyDescent="0.2">
      <c r="A184" s="261">
        <v>56</v>
      </c>
      <c r="B184" s="262" t="s">
        <v>2259</v>
      </c>
      <c r="C184" s="263" t="s">
        <v>2260</v>
      </c>
      <c r="D184" s="264" t="s">
        <v>155</v>
      </c>
      <c r="E184" s="265">
        <v>2.0455999999999999</v>
      </c>
      <c r="F184" s="265">
        <v>2164</v>
      </c>
      <c r="G184" s="266">
        <f>E184*F184</f>
        <v>4426.6783999999998</v>
      </c>
      <c r="H184" s="267">
        <v>0</v>
      </c>
      <c r="I184" s="268">
        <f>E184*H184</f>
        <v>0</v>
      </c>
      <c r="J184" s="267">
        <v>-2.2000000000000002</v>
      </c>
      <c r="K184" s="268">
        <f>E184*J184</f>
        <v>-4.5003200000000003</v>
      </c>
      <c r="O184" s="260">
        <v>2</v>
      </c>
      <c r="AA184" s="233">
        <v>1</v>
      </c>
      <c r="AB184" s="233">
        <v>1</v>
      </c>
      <c r="AC184" s="233">
        <v>1</v>
      </c>
      <c r="AZ184" s="233">
        <v>1</v>
      </c>
      <c r="BA184" s="233">
        <f>IF(AZ184=1,G184,0)</f>
        <v>4426.6783999999998</v>
      </c>
      <c r="BB184" s="233">
        <f>IF(AZ184=2,G184,0)</f>
        <v>0</v>
      </c>
      <c r="BC184" s="233">
        <f>IF(AZ184=3,G184,0)</f>
        <v>0</v>
      </c>
      <c r="BD184" s="233">
        <f>IF(AZ184=4,G184,0)</f>
        <v>0</v>
      </c>
      <c r="BE184" s="233">
        <f>IF(AZ184=5,G184,0)</f>
        <v>0</v>
      </c>
      <c r="CA184" s="260">
        <v>1</v>
      </c>
      <c r="CB184" s="260">
        <v>1</v>
      </c>
    </row>
    <row r="185" spans="1:80" x14ac:dyDescent="0.2">
      <c r="A185" s="269"/>
      <c r="B185" s="272"/>
      <c r="C185" s="332" t="s">
        <v>2261</v>
      </c>
      <c r="D185" s="333"/>
      <c r="E185" s="273">
        <v>0</v>
      </c>
      <c r="F185" s="274"/>
      <c r="G185" s="275"/>
      <c r="H185" s="276"/>
      <c r="I185" s="270"/>
      <c r="J185" s="277"/>
      <c r="K185" s="270"/>
      <c r="M185" s="271" t="s">
        <v>2261</v>
      </c>
      <c r="O185" s="260"/>
    </row>
    <row r="186" spans="1:80" x14ac:dyDescent="0.2">
      <c r="A186" s="269"/>
      <c r="B186" s="272"/>
      <c r="C186" s="332" t="s">
        <v>2262</v>
      </c>
      <c r="D186" s="333"/>
      <c r="E186" s="273">
        <v>2.0455999999999999</v>
      </c>
      <c r="F186" s="274"/>
      <c r="G186" s="275"/>
      <c r="H186" s="276"/>
      <c r="I186" s="270"/>
      <c r="J186" s="277"/>
      <c r="K186" s="270"/>
      <c r="M186" s="271" t="s">
        <v>2262</v>
      </c>
      <c r="O186" s="260"/>
    </row>
    <row r="187" spans="1:80" x14ac:dyDescent="0.2">
      <c r="A187" s="261">
        <v>57</v>
      </c>
      <c r="B187" s="262" t="s">
        <v>2263</v>
      </c>
      <c r="C187" s="263" t="s">
        <v>2264</v>
      </c>
      <c r="D187" s="264" t="s">
        <v>155</v>
      </c>
      <c r="E187" s="265">
        <v>2.0455999999999999</v>
      </c>
      <c r="F187" s="265">
        <v>1209</v>
      </c>
      <c r="G187" s="266">
        <f>E187*F187</f>
        <v>2473.1304</v>
      </c>
      <c r="H187" s="267">
        <v>0</v>
      </c>
      <c r="I187" s="268">
        <f>E187*H187</f>
        <v>0</v>
      </c>
      <c r="J187" s="267">
        <v>0</v>
      </c>
      <c r="K187" s="268">
        <f>E187*J187</f>
        <v>0</v>
      </c>
      <c r="O187" s="260">
        <v>2</v>
      </c>
      <c r="AA187" s="233">
        <v>1</v>
      </c>
      <c r="AB187" s="233">
        <v>1</v>
      </c>
      <c r="AC187" s="233">
        <v>1</v>
      </c>
      <c r="AZ187" s="233">
        <v>1</v>
      </c>
      <c r="BA187" s="233">
        <f>IF(AZ187=1,G187,0)</f>
        <v>2473.1304</v>
      </c>
      <c r="BB187" s="233">
        <f>IF(AZ187=2,G187,0)</f>
        <v>0</v>
      </c>
      <c r="BC187" s="233">
        <f>IF(AZ187=3,G187,0)</f>
        <v>0</v>
      </c>
      <c r="BD187" s="233">
        <f>IF(AZ187=4,G187,0)</f>
        <v>0</v>
      </c>
      <c r="BE187" s="233">
        <f>IF(AZ187=5,G187,0)</f>
        <v>0</v>
      </c>
      <c r="CA187" s="260">
        <v>1</v>
      </c>
      <c r="CB187" s="260">
        <v>1</v>
      </c>
    </row>
    <row r="188" spans="1:80" x14ac:dyDescent="0.2">
      <c r="A188" s="261">
        <v>58</v>
      </c>
      <c r="B188" s="262" t="s">
        <v>1157</v>
      </c>
      <c r="C188" s="263" t="s">
        <v>1158</v>
      </c>
      <c r="D188" s="264" t="s">
        <v>200</v>
      </c>
      <c r="E188" s="265">
        <v>1.6</v>
      </c>
      <c r="F188" s="265">
        <v>107</v>
      </c>
      <c r="G188" s="266">
        <f>E188*F188</f>
        <v>171.20000000000002</v>
      </c>
      <c r="H188" s="267">
        <v>0</v>
      </c>
      <c r="I188" s="268">
        <f>E188*H188</f>
        <v>0</v>
      </c>
      <c r="J188" s="267">
        <v>-8.6999999999999994E-2</v>
      </c>
      <c r="K188" s="268">
        <f>E188*J188</f>
        <v>-0.13919999999999999</v>
      </c>
      <c r="O188" s="260">
        <v>2</v>
      </c>
      <c r="AA188" s="233">
        <v>1</v>
      </c>
      <c r="AB188" s="233">
        <v>1</v>
      </c>
      <c r="AC188" s="233">
        <v>1</v>
      </c>
      <c r="AZ188" s="233">
        <v>1</v>
      </c>
      <c r="BA188" s="233">
        <f>IF(AZ188=1,G188,0)</f>
        <v>171.20000000000002</v>
      </c>
      <c r="BB188" s="233">
        <f>IF(AZ188=2,G188,0)</f>
        <v>0</v>
      </c>
      <c r="BC188" s="233">
        <f>IF(AZ188=3,G188,0)</f>
        <v>0</v>
      </c>
      <c r="BD188" s="233">
        <f>IF(AZ188=4,G188,0)</f>
        <v>0</v>
      </c>
      <c r="BE188" s="233">
        <f>IF(AZ188=5,G188,0)</f>
        <v>0</v>
      </c>
      <c r="CA188" s="260">
        <v>1</v>
      </c>
      <c r="CB188" s="260">
        <v>1</v>
      </c>
    </row>
    <row r="189" spans="1:80" x14ac:dyDescent="0.2">
      <c r="A189" s="269"/>
      <c r="B189" s="272"/>
      <c r="C189" s="332" t="s">
        <v>2265</v>
      </c>
      <c r="D189" s="333"/>
      <c r="E189" s="273">
        <v>0</v>
      </c>
      <c r="F189" s="274"/>
      <c r="G189" s="275"/>
      <c r="H189" s="276"/>
      <c r="I189" s="270"/>
      <c r="J189" s="277"/>
      <c r="K189" s="270"/>
      <c r="M189" s="271" t="s">
        <v>2265</v>
      </c>
      <c r="O189" s="260"/>
    </row>
    <row r="190" spans="1:80" x14ac:dyDescent="0.2">
      <c r="A190" s="269"/>
      <c r="B190" s="272"/>
      <c r="C190" s="332" t="s">
        <v>2266</v>
      </c>
      <c r="D190" s="333"/>
      <c r="E190" s="273">
        <v>1.6</v>
      </c>
      <c r="F190" s="274"/>
      <c r="G190" s="275"/>
      <c r="H190" s="276"/>
      <c r="I190" s="270"/>
      <c r="J190" s="277"/>
      <c r="K190" s="270"/>
      <c r="M190" s="271" t="s">
        <v>2266</v>
      </c>
      <c r="O190" s="260"/>
    </row>
    <row r="191" spans="1:80" x14ac:dyDescent="0.2">
      <c r="A191" s="278"/>
      <c r="B191" s="279" t="s">
        <v>100</v>
      </c>
      <c r="C191" s="280" t="s">
        <v>2235</v>
      </c>
      <c r="D191" s="281"/>
      <c r="E191" s="282"/>
      <c r="F191" s="283"/>
      <c r="G191" s="284">
        <f>SUM(G165:G190)</f>
        <v>28969.071800000002</v>
      </c>
      <c r="H191" s="285"/>
      <c r="I191" s="286">
        <f>SUM(I165:I190)</f>
        <v>5.9809679999999997E-3</v>
      </c>
      <c r="J191" s="285"/>
      <c r="K191" s="286">
        <f>SUM(K165:K190)</f>
        <v>-46.034400000000005</v>
      </c>
      <c r="O191" s="260">
        <v>4</v>
      </c>
      <c r="BA191" s="287">
        <f>SUM(BA165:BA190)</f>
        <v>28969.071800000002</v>
      </c>
      <c r="BB191" s="287">
        <f>SUM(BB165:BB190)</f>
        <v>0</v>
      </c>
      <c r="BC191" s="287">
        <f>SUM(BC165:BC190)</f>
        <v>0</v>
      </c>
      <c r="BD191" s="287">
        <f>SUM(BD165:BD190)</f>
        <v>0</v>
      </c>
      <c r="BE191" s="287">
        <f>SUM(BE165:BE190)</f>
        <v>0</v>
      </c>
    </row>
    <row r="192" spans="1:80" x14ac:dyDescent="0.2">
      <c r="A192" s="250" t="s">
        <v>97</v>
      </c>
      <c r="B192" s="251" t="s">
        <v>982</v>
      </c>
      <c r="C192" s="252" t="s">
        <v>983</v>
      </c>
      <c r="D192" s="253"/>
      <c r="E192" s="254"/>
      <c r="F192" s="254"/>
      <c r="G192" s="255"/>
      <c r="H192" s="256"/>
      <c r="I192" s="257"/>
      <c r="J192" s="258"/>
      <c r="K192" s="259"/>
      <c r="O192" s="260">
        <v>1</v>
      </c>
    </row>
    <row r="193" spans="1:80" x14ac:dyDescent="0.2">
      <c r="A193" s="261">
        <v>59</v>
      </c>
      <c r="B193" s="262" t="s">
        <v>985</v>
      </c>
      <c r="C193" s="263" t="s">
        <v>2267</v>
      </c>
      <c r="D193" s="264" t="s">
        <v>987</v>
      </c>
      <c r="E193" s="265">
        <v>20</v>
      </c>
      <c r="F193" s="265">
        <v>330</v>
      </c>
      <c r="G193" s="266">
        <f>E193*F193</f>
        <v>6600</v>
      </c>
      <c r="H193" s="267">
        <v>0</v>
      </c>
      <c r="I193" s="268">
        <f>E193*H193</f>
        <v>0</v>
      </c>
      <c r="J193" s="267"/>
      <c r="K193" s="268">
        <f>E193*J193</f>
        <v>0</v>
      </c>
      <c r="O193" s="260">
        <v>2</v>
      </c>
      <c r="AA193" s="233">
        <v>10</v>
      </c>
      <c r="AB193" s="233">
        <v>0</v>
      </c>
      <c r="AC193" s="233">
        <v>8</v>
      </c>
      <c r="AZ193" s="233">
        <v>5</v>
      </c>
      <c r="BA193" s="233">
        <f>IF(AZ193=1,G193,0)</f>
        <v>0</v>
      </c>
      <c r="BB193" s="233">
        <f>IF(AZ193=2,G193,0)</f>
        <v>0</v>
      </c>
      <c r="BC193" s="233">
        <f>IF(AZ193=3,G193,0)</f>
        <v>0</v>
      </c>
      <c r="BD193" s="233">
        <f>IF(AZ193=4,G193,0)</f>
        <v>0</v>
      </c>
      <c r="BE193" s="233">
        <f>IF(AZ193=5,G193,0)</f>
        <v>6600</v>
      </c>
      <c r="CA193" s="260">
        <v>10</v>
      </c>
      <c r="CB193" s="260">
        <v>0</v>
      </c>
    </row>
    <row r="194" spans="1:80" ht="33.75" x14ac:dyDescent="0.2">
      <c r="A194" s="269"/>
      <c r="B194" s="272"/>
      <c r="C194" s="332" t="s">
        <v>2268</v>
      </c>
      <c r="D194" s="333"/>
      <c r="E194" s="273">
        <v>0</v>
      </c>
      <c r="F194" s="274"/>
      <c r="G194" s="275"/>
      <c r="H194" s="276"/>
      <c r="I194" s="270"/>
      <c r="J194" s="277"/>
      <c r="K194" s="270"/>
      <c r="M194" s="271" t="s">
        <v>2268</v>
      </c>
      <c r="O194" s="260"/>
    </row>
    <row r="195" spans="1:80" x14ac:dyDescent="0.2">
      <c r="A195" s="269"/>
      <c r="B195" s="272"/>
      <c r="C195" s="332" t="s">
        <v>947</v>
      </c>
      <c r="D195" s="333"/>
      <c r="E195" s="273">
        <v>20</v>
      </c>
      <c r="F195" s="274"/>
      <c r="G195" s="275"/>
      <c r="H195" s="276"/>
      <c r="I195" s="270"/>
      <c r="J195" s="277"/>
      <c r="K195" s="270"/>
      <c r="M195" s="271">
        <v>20</v>
      </c>
      <c r="O195" s="260"/>
    </row>
    <row r="196" spans="1:80" x14ac:dyDescent="0.2">
      <c r="A196" s="278"/>
      <c r="B196" s="279" t="s">
        <v>100</v>
      </c>
      <c r="C196" s="280" t="s">
        <v>984</v>
      </c>
      <c r="D196" s="281"/>
      <c r="E196" s="282"/>
      <c r="F196" s="283"/>
      <c r="G196" s="284">
        <f>SUM(G192:G195)</f>
        <v>6600</v>
      </c>
      <c r="H196" s="285"/>
      <c r="I196" s="286">
        <f>SUM(I192:I195)</f>
        <v>0</v>
      </c>
      <c r="J196" s="285"/>
      <c r="K196" s="286">
        <f>SUM(K192:K195)</f>
        <v>0</v>
      </c>
      <c r="O196" s="260">
        <v>4</v>
      </c>
      <c r="BA196" s="287">
        <f>SUM(BA192:BA195)</f>
        <v>0</v>
      </c>
      <c r="BB196" s="287">
        <f>SUM(BB192:BB195)</f>
        <v>0</v>
      </c>
      <c r="BC196" s="287">
        <f>SUM(BC192:BC195)</f>
        <v>0</v>
      </c>
      <c r="BD196" s="287">
        <f>SUM(BD192:BD195)</f>
        <v>0</v>
      </c>
      <c r="BE196" s="287">
        <f>SUM(BE192:BE195)</f>
        <v>6600</v>
      </c>
    </row>
    <row r="197" spans="1:80" x14ac:dyDescent="0.2">
      <c r="A197" s="250" t="s">
        <v>97</v>
      </c>
      <c r="B197" s="251" t="s">
        <v>2269</v>
      </c>
      <c r="C197" s="252" t="s">
        <v>2270</v>
      </c>
      <c r="D197" s="253"/>
      <c r="E197" s="254"/>
      <c r="F197" s="254"/>
      <c r="G197" s="255"/>
      <c r="H197" s="256"/>
      <c r="I197" s="257"/>
      <c r="J197" s="258"/>
      <c r="K197" s="259"/>
      <c r="O197" s="260">
        <v>1</v>
      </c>
    </row>
    <row r="198" spans="1:80" x14ac:dyDescent="0.2">
      <c r="A198" s="261">
        <v>60</v>
      </c>
      <c r="B198" s="262" t="s">
        <v>397</v>
      </c>
      <c r="C198" s="263" t="s">
        <v>398</v>
      </c>
      <c r="D198" s="264" t="s">
        <v>379</v>
      </c>
      <c r="E198" s="265">
        <v>16.8</v>
      </c>
      <c r="F198" s="265">
        <v>147</v>
      </c>
      <c r="G198" s="266">
        <f>E198*F198</f>
        <v>2469.6</v>
      </c>
      <c r="H198" s="267">
        <v>0.10249999999999999</v>
      </c>
      <c r="I198" s="268">
        <f>E198*H198</f>
        <v>1.722</v>
      </c>
      <c r="J198" s="267">
        <v>0</v>
      </c>
      <c r="K198" s="268">
        <f>E198*J198</f>
        <v>0</v>
      </c>
      <c r="O198" s="260">
        <v>2</v>
      </c>
      <c r="AA198" s="233">
        <v>1</v>
      </c>
      <c r="AB198" s="233">
        <v>1</v>
      </c>
      <c r="AC198" s="233">
        <v>1</v>
      </c>
      <c r="AZ198" s="233">
        <v>1</v>
      </c>
      <c r="BA198" s="233">
        <f>IF(AZ198=1,G198,0)</f>
        <v>2469.6</v>
      </c>
      <c r="BB198" s="233">
        <f>IF(AZ198=2,G198,0)</f>
        <v>0</v>
      </c>
      <c r="BC198" s="233">
        <f>IF(AZ198=3,G198,0)</f>
        <v>0</v>
      </c>
      <c r="BD198" s="233">
        <f>IF(AZ198=4,G198,0)</f>
        <v>0</v>
      </c>
      <c r="BE198" s="233">
        <f>IF(AZ198=5,G198,0)</f>
        <v>0</v>
      </c>
      <c r="CA198" s="260">
        <v>1</v>
      </c>
      <c r="CB198" s="260">
        <v>1</v>
      </c>
    </row>
    <row r="199" spans="1:80" x14ac:dyDescent="0.2">
      <c r="A199" s="269"/>
      <c r="B199" s="272"/>
      <c r="C199" s="332" t="s">
        <v>2272</v>
      </c>
      <c r="D199" s="333"/>
      <c r="E199" s="273">
        <v>0</v>
      </c>
      <c r="F199" s="274"/>
      <c r="G199" s="275"/>
      <c r="H199" s="276"/>
      <c r="I199" s="270"/>
      <c r="J199" s="277"/>
      <c r="K199" s="270"/>
      <c r="M199" s="271" t="s">
        <v>2272</v>
      </c>
      <c r="O199" s="260"/>
    </row>
    <row r="200" spans="1:80" x14ac:dyDescent="0.2">
      <c r="A200" s="269"/>
      <c r="B200" s="272"/>
      <c r="C200" s="332" t="s">
        <v>2273</v>
      </c>
      <c r="D200" s="333"/>
      <c r="E200" s="273">
        <v>16.8</v>
      </c>
      <c r="F200" s="274"/>
      <c r="G200" s="275"/>
      <c r="H200" s="276"/>
      <c r="I200" s="270"/>
      <c r="J200" s="277"/>
      <c r="K200" s="270"/>
      <c r="M200" s="271" t="s">
        <v>2273</v>
      </c>
      <c r="O200" s="260"/>
    </row>
    <row r="201" spans="1:80" x14ac:dyDescent="0.2">
      <c r="A201" s="261">
        <v>61</v>
      </c>
      <c r="B201" s="262" t="s">
        <v>2274</v>
      </c>
      <c r="C201" s="263" t="s">
        <v>2275</v>
      </c>
      <c r="D201" s="264" t="s">
        <v>379</v>
      </c>
      <c r="E201" s="265">
        <v>64.5</v>
      </c>
      <c r="F201" s="265">
        <v>31</v>
      </c>
      <c r="G201" s="266">
        <f>E201*F201</f>
        <v>1999.5</v>
      </c>
      <c r="H201" s="267">
        <v>0</v>
      </c>
      <c r="I201" s="268">
        <f>E201*H201</f>
        <v>0</v>
      </c>
      <c r="J201" s="267">
        <v>0</v>
      </c>
      <c r="K201" s="268">
        <f>E201*J201</f>
        <v>0</v>
      </c>
      <c r="O201" s="260">
        <v>2</v>
      </c>
      <c r="AA201" s="233">
        <v>1</v>
      </c>
      <c r="AB201" s="233">
        <v>1</v>
      </c>
      <c r="AC201" s="233">
        <v>1</v>
      </c>
      <c r="AZ201" s="233">
        <v>1</v>
      </c>
      <c r="BA201" s="233">
        <f>IF(AZ201=1,G201,0)</f>
        <v>1999.5</v>
      </c>
      <c r="BB201" s="233">
        <f>IF(AZ201=2,G201,0)</f>
        <v>0</v>
      </c>
      <c r="BC201" s="233">
        <f>IF(AZ201=3,G201,0)</f>
        <v>0</v>
      </c>
      <c r="BD201" s="233">
        <f>IF(AZ201=4,G201,0)</f>
        <v>0</v>
      </c>
      <c r="BE201" s="233">
        <f>IF(AZ201=5,G201,0)</f>
        <v>0</v>
      </c>
      <c r="CA201" s="260">
        <v>1</v>
      </c>
      <c r="CB201" s="260">
        <v>1</v>
      </c>
    </row>
    <row r="202" spans="1:80" x14ac:dyDescent="0.2">
      <c r="A202" s="261">
        <v>62</v>
      </c>
      <c r="B202" s="262" t="s">
        <v>2276</v>
      </c>
      <c r="C202" s="263" t="s">
        <v>2277</v>
      </c>
      <c r="D202" s="264" t="s">
        <v>379</v>
      </c>
      <c r="E202" s="265">
        <v>177.5</v>
      </c>
      <c r="F202" s="265">
        <v>276</v>
      </c>
      <c r="G202" s="266">
        <f>E202*F202</f>
        <v>48990</v>
      </c>
      <c r="H202" s="267">
        <v>0.188</v>
      </c>
      <c r="I202" s="268">
        <f>E202*H202</f>
        <v>33.369999999999997</v>
      </c>
      <c r="J202" s="267">
        <v>0</v>
      </c>
      <c r="K202" s="268">
        <f>E202*J202</f>
        <v>0</v>
      </c>
      <c r="O202" s="260">
        <v>2</v>
      </c>
      <c r="AA202" s="233">
        <v>1</v>
      </c>
      <c r="AB202" s="233">
        <v>1</v>
      </c>
      <c r="AC202" s="233">
        <v>1</v>
      </c>
      <c r="AZ202" s="233">
        <v>1</v>
      </c>
      <c r="BA202" s="233">
        <f>IF(AZ202=1,G202,0)</f>
        <v>48990</v>
      </c>
      <c r="BB202" s="233">
        <f>IF(AZ202=2,G202,0)</f>
        <v>0</v>
      </c>
      <c r="BC202" s="233">
        <f>IF(AZ202=3,G202,0)</f>
        <v>0</v>
      </c>
      <c r="BD202" s="233">
        <f>IF(AZ202=4,G202,0)</f>
        <v>0</v>
      </c>
      <c r="BE202" s="233">
        <f>IF(AZ202=5,G202,0)</f>
        <v>0</v>
      </c>
      <c r="CA202" s="260">
        <v>1</v>
      </c>
      <c r="CB202" s="260">
        <v>1</v>
      </c>
    </row>
    <row r="203" spans="1:80" x14ac:dyDescent="0.2">
      <c r="A203" s="269"/>
      <c r="B203" s="272"/>
      <c r="C203" s="332" t="s">
        <v>2272</v>
      </c>
      <c r="D203" s="333"/>
      <c r="E203" s="273">
        <v>0</v>
      </c>
      <c r="F203" s="274"/>
      <c r="G203" s="275"/>
      <c r="H203" s="276"/>
      <c r="I203" s="270"/>
      <c r="J203" s="277"/>
      <c r="K203" s="270"/>
      <c r="M203" s="271" t="s">
        <v>2272</v>
      </c>
      <c r="O203" s="260"/>
    </row>
    <row r="204" spans="1:80" x14ac:dyDescent="0.2">
      <c r="A204" s="269"/>
      <c r="B204" s="272"/>
      <c r="C204" s="332" t="s">
        <v>2278</v>
      </c>
      <c r="D204" s="333"/>
      <c r="E204" s="273">
        <v>177.5</v>
      </c>
      <c r="F204" s="274"/>
      <c r="G204" s="275"/>
      <c r="H204" s="276"/>
      <c r="I204" s="270"/>
      <c r="J204" s="277"/>
      <c r="K204" s="270"/>
      <c r="M204" s="271" t="s">
        <v>2278</v>
      </c>
      <c r="O204" s="260"/>
    </row>
    <row r="205" spans="1:80" x14ac:dyDescent="0.2">
      <c r="A205" s="261">
        <v>63</v>
      </c>
      <c r="B205" s="262" t="s">
        <v>2279</v>
      </c>
      <c r="C205" s="263" t="s">
        <v>2280</v>
      </c>
      <c r="D205" s="264" t="s">
        <v>322</v>
      </c>
      <c r="E205" s="265">
        <v>16.968</v>
      </c>
      <c r="F205" s="265">
        <v>69</v>
      </c>
      <c r="G205" s="266">
        <f>E205*F205</f>
        <v>1170.7919999999999</v>
      </c>
      <c r="H205" s="267">
        <v>2.1999999999999999E-2</v>
      </c>
      <c r="I205" s="268">
        <f>E205*H205</f>
        <v>0.37329599999999996</v>
      </c>
      <c r="J205" s="267"/>
      <c r="K205" s="268">
        <f>E205*J205</f>
        <v>0</v>
      </c>
      <c r="O205" s="260">
        <v>2</v>
      </c>
      <c r="AA205" s="233">
        <v>3</v>
      </c>
      <c r="AB205" s="233">
        <v>1</v>
      </c>
      <c r="AC205" s="233">
        <v>59217331</v>
      </c>
      <c r="AZ205" s="233">
        <v>1</v>
      </c>
      <c r="BA205" s="233">
        <f>IF(AZ205=1,G205,0)</f>
        <v>1170.7919999999999</v>
      </c>
      <c r="BB205" s="233">
        <f>IF(AZ205=2,G205,0)</f>
        <v>0</v>
      </c>
      <c r="BC205" s="233">
        <f>IF(AZ205=3,G205,0)</f>
        <v>0</v>
      </c>
      <c r="BD205" s="233">
        <f>IF(AZ205=4,G205,0)</f>
        <v>0</v>
      </c>
      <c r="BE205" s="233">
        <f>IF(AZ205=5,G205,0)</f>
        <v>0</v>
      </c>
      <c r="CA205" s="260">
        <v>3</v>
      </c>
      <c r="CB205" s="260">
        <v>1</v>
      </c>
    </row>
    <row r="206" spans="1:80" x14ac:dyDescent="0.2">
      <c r="A206" s="269"/>
      <c r="B206" s="272"/>
      <c r="C206" s="332" t="s">
        <v>2281</v>
      </c>
      <c r="D206" s="333"/>
      <c r="E206" s="273">
        <v>16.968</v>
      </c>
      <c r="F206" s="274"/>
      <c r="G206" s="275"/>
      <c r="H206" s="276"/>
      <c r="I206" s="270"/>
      <c r="J206" s="277"/>
      <c r="K206" s="270"/>
      <c r="M206" s="271" t="s">
        <v>2281</v>
      </c>
      <c r="O206" s="260"/>
    </row>
    <row r="207" spans="1:80" x14ac:dyDescent="0.2">
      <c r="A207" s="261">
        <v>64</v>
      </c>
      <c r="B207" s="262" t="s">
        <v>2282</v>
      </c>
      <c r="C207" s="263" t="s">
        <v>2283</v>
      </c>
      <c r="D207" s="264" t="s">
        <v>322</v>
      </c>
      <c r="E207" s="265">
        <v>179.27500000000001</v>
      </c>
      <c r="F207" s="265">
        <v>125</v>
      </c>
      <c r="G207" s="266">
        <f>E207*F207</f>
        <v>22409.375</v>
      </c>
      <c r="H207" s="267">
        <v>0.06</v>
      </c>
      <c r="I207" s="268">
        <f>E207*H207</f>
        <v>10.756499999999999</v>
      </c>
      <c r="J207" s="267"/>
      <c r="K207" s="268">
        <f>E207*J207</f>
        <v>0</v>
      </c>
      <c r="O207" s="260">
        <v>2</v>
      </c>
      <c r="AA207" s="233">
        <v>3</v>
      </c>
      <c r="AB207" s="233">
        <v>1</v>
      </c>
      <c r="AC207" s="233">
        <v>59217421</v>
      </c>
      <c r="AZ207" s="233">
        <v>1</v>
      </c>
      <c r="BA207" s="233">
        <f>IF(AZ207=1,G207,0)</f>
        <v>22409.375</v>
      </c>
      <c r="BB207" s="233">
        <f>IF(AZ207=2,G207,0)</f>
        <v>0</v>
      </c>
      <c r="BC207" s="233">
        <f>IF(AZ207=3,G207,0)</f>
        <v>0</v>
      </c>
      <c r="BD207" s="233">
        <f>IF(AZ207=4,G207,0)</f>
        <v>0</v>
      </c>
      <c r="BE207" s="233">
        <f>IF(AZ207=5,G207,0)</f>
        <v>0</v>
      </c>
      <c r="CA207" s="260">
        <v>3</v>
      </c>
      <c r="CB207" s="260">
        <v>1</v>
      </c>
    </row>
    <row r="208" spans="1:80" x14ac:dyDescent="0.2">
      <c r="A208" s="269"/>
      <c r="B208" s="272"/>
      <c r="C208" s="332" t="s">
        <v>2284</v>
      </c>
      <c r="D208" s="333"/>
      <c r="E208" s="273">
        <v>179.27500000000001</v>
      </c>
      <c r="F208" s="274"/>
      <c r="G208" s="275"/>
      <c r="H208" s="276"/>
      <c r="I208" s="270"/>
      <c r="J208" s="277"/>
      <c r="K208" s="270"/>
      <c r="M208" s="271" t="s">
        <v>2284</v>
      </c>
      <c r="O208" s="260"/>
    </row>
    <row r="209" spans="1:80" x14ac:dyDescent="0.2">
      <c r="A209" s="278"/>
      <c r="B209" s="279" t="s">
        <v>100</v>
      </c>
      <c r="C209" s="280" t="s">
        <v>2271</v>
      </c>
      <c r="D209" s="281"/>
      <c r="E209" s="282"/>
      <c r="F209" s="283"/>
      <c r="G209" s="284">
        <f>SUM(G197:G208)</f>
        <v>77039.266999999993</v>
      </c>
      <c r="H209" s="285"/>
      <c r="I209" s="286">
        <f>SUM(I197:I208)</f>
        <v>46.221795999999998</v>
      </c>
      <c r="J209" s="285"/>
      <c r="K209" s="286">
        <f>SUM(K197:K208)</f>
        <v>0</v>
      </c>
      <c r="O209" s="260">
        <v>4</v>
      </c>
      <c r="BA209" s="287">
        <f>SUM(BA197:BA208)</f>
        <v>77039.266999999993</v>
      </c>
      <c r="BB209" s="287">
        <f>SUM(BB197:BB208)</f>
        <v>0</v>
      </c>
      <c r="BC209" s="287">
        <f>SUM(BC197:BC208)</f>
        <v>0</v>
      </c>
      <c r="BD209" s="287">
        <f>SUM(BD197:BD208)</f>
        <v>0</v>
      </c>
      <c r="BE209" s="287">
        <f>SUM(BE197:BE208)</f>
        <v>0</v>
      </c>
    </row>
    <row r="210" spans="1:80" x14ac:dyDescent="0.2">
      <c r="A210" s="250" t="s">
        <v>97</v>
      </c>
      <c r="B210" s="251" t="s">
        <v>1028</v>
      </c>
      <c r="C210" s="252" t="s">
        <v>1029</v>
      </c>
      <c r="D210" s="253"/>
      <c r="E210" s="254"/>
      <c r="F210" s="254"/>
      <c r="G210" s="255"/>
      <c r="H210" s="256"/>
      <c r="I210" s="257"/>
      <c r="J210" s="258"/>
      <c r="K210" s="259"/>
      <c r="O210" s="260">
        <v>1</v>
      </c>
    </row>
    <row r="211" spans="1:80" x14ac:dyDescent="0.2">
      <c r="A211" s="261">
        <v>65</v>
      </c>
      <c r="B211" s="262" t="s">
        <v>1043</v>
      </c>
      <c r="C211" s="263" t="s">
        <v>1044</v>
      </c>
      <c r="D211" s="264" t="s">
        <v>379</v>
      </c>
      <c r="E211" s="265">
        <v>0.6</v>
      </c>
      <c r="F211" s="265">
        <v>200</v>
      </c>
      <c r="G211" s="266">
        <f>E211*F211</f>
        <v>120</v>
      </c>
      <c r="H211" s="267">
        <v>9.8200000000000006E-3</v>
      </c>
      <c r="I211" s="268">
        <f>E211*H211</f>
        <v>5.8920000000000005E-3</v>
      </c>
      <c r="J211" s="267">
        <v>0</v>
      </c>
      <c r="K211" s="268">
        <f>E211*J211</f>
        <v>0</v>
      </c>
      <c r="O211" s="260">
        <v>2</v>
      </c>
      <c r="AA211" s="233">
        <v>1</v>
      </c>
      <c r="AB211" s="233">
        <v>1</v>
      </c>
      <c r="AC211" s="233">
        <v>1</v>
      </c>
      <c r="AZ211" s="233">
        <v>1</v>
      </c>
      <c r="BA211" s="233">
        <f>IF(AZ211=1,G211,0)</f>
        <v>120</v>
      </c>
      <c r="BB211" s="233">
        <f>IF(AZ211=2,G211,0)</f>
        <v>0</v>
      </c>
      <c r="BC211" s="233">
        <f>IF(AZ211=3,G211,0)</f>
        <v>0</v>
      </c>
      <c r="BD211" s="233">
        <f>IF(AZ211=4,G211,0)</f>
        <v>0</v>
      </c>
      <c r="BE211" s="233">
        <f>IF(AZ211=5,G211,0)</f>
        <v>0</v>
      </c>
      <c r="CA211" s="260">
        <v>1</v>
      </c>
      <c r="CB211" s="260">
        <v>1</v>
      </c>
    </row>
    <row r="212" spans="1:80" ht="22.5" x14ac:dyDescent="0.2">
      <c r="A212" s="269"/>
      <c r="B212" s="272"/>
      <c r="C212" s="332" t="s">
        <v>2285</v>
      </c>
      <c r="D212" s="333"/>
      <c r="E212" s="273">
        <v>0</v>
      </c>
      <c r="F212" s="274"/>
      <c r="G212" s="275"/>
      <c r="H212" s="276"/>
      <c r="I212" s="270"/>
      <c r="J212" s="277"/>
      <c r="K212" s="270"/>
      <c r="M212" s="271" t="s">
        <v>2285</v>
      </c>
      <c r="O212" s="260"/>
    </row>
    <row r="213" spans="1:80" x14ac:dyDescent="0.2">
      <c r="A213" s="269"/>
      <c r="B213" s="272"/>
      <c r="C213" s="332" t="s">
        <v>2286</v>
      </c>
      <c r="D213" s="333"/>
      <c r="E213" s="273">
        <v>0.6</v>
      </c>
      <c r="F213" s="274"/>
      <c r="G213" s="275"/>
      <c r="H213" s="276"/>
      <c r="I213" s="270"/>
      <c r="J213" s="277"/>
      <c r="K213" s="270"/>
      <c r="M213" s="271" t="s">
        <v>2286</v>
      </c>
      <c r="O213" s="260"/>
    </row>
    <row r="214" spans="1:80" x14ac:dyDescent="0.2">
      <c r="A214" s="261">
        <v>66</v>
      </c>
      <c r="B214" s="262" t="s">
        <v>2287</v>
      </c>
      <c r="C214" s="263" t="s">
        <v>2288</v>
      </c>
      <c r="D214" s="264" t="s">
        <v>322</v>
      </c>
      <c r="E214" s="265">
        <v>2</v>
      </c>
      <c r="F214" s="265">
        <v>39</v>
      </c>
      <c r="G214" s="266">
        <f>E214*F214</f>
        <v>78</v>
      </c>
      <c r="H214" s="267">
        <v>2.81E-3</v>
      </c>
      <c r="I214" s="268">
        <f>E214*H214</f>
        <v>5.62E-3</v>
      </c>
      <c r="J214" s="267">
        <v>0</v>
      </c>
      <c r="K214" s="268">
        <f>E214*J214</f>
        <v>0</v>
      </c>
      <c r="O214" s="260">
        <v>2</v>
      </c>
      <c r="AA214" s="233">
        <v>1</v>
      </c>
      <c r="AB214" s="233">
        <v>1</v>
      </c>
      <c r="AC214" s="233">
        <v>1</v>
      </c>
      <c r="AZ214" s="233">
        <v>1</v>
      </c>
      <c r="BA214" s="233">
        <f>IF(AZ214=1,G214,0)</f>
        <v>78</v>
      </c>
      <c r="BB214" s="233">
        <f>IF(AZ214=2,G214,0)</f>
        <v>0</v>
      </c>
      <c r="BC214" s="233">
        <f>IF(AZ214=3,G214,0)</f>
        <v>0</v>
      </c>
      <c r="BD214" s="233">
        <f>IF(AZ214=4,G214,0)</f>
        <v>0</v>
      </c>
      <c r="BE214" s="233">
        <f>IF(AZ214=5,G214,0)</f>
        <v>0</v>
      </c>
      <c r="CA214" s="260">
        <v>1</v>
      </c>
      <c r="CB214" s="260">
        <v>1</v>
      </c>
    </row>
    <row r="215" spans="1:80" x14ac:dyDescent="0.2">
      <c r="A215" s="269"/>
      <c r="B215" s="272"/>
      <c r="C215" s="332" t="s">
        <v>2289</v>
      </c>
      <c r="D215" s="333"/>
      <c r="E215" s="273">
        <v>0</v>
      </c>
      <c r="F215" s="274"/>
      <c r="G215" s="275"/>
      <c r="H215" s="276"/>
      <c r="I215" s="270"/>
      <c r="J215" s="277"/>
      <c r="K215" s="270"/>
      <c r="M215" s="271" t="s">
        <v>2289</v>
      </c>
      <c r="O215" s="260"/>
    </row>
    <row r="216" spans="1:80" x14ac:dyDescent="0.2">
      <c r="A216" s="269"/>
      <c r="B216" s="272"/>
      <c r="C216" s="332" t="s">
        <v>273</v>
      </c>
      <c r="D216" s="333"/>
      <c r="E216" s="273">
        <v>2</v>
      </c>
      <c r="F216" s="274"/>
      <c r="G216" s="275"/>
      <c r="H216" s="276"/>
      <c r="I216" s="270"/>
      <c r="J216" s="277"/>
      <c r="K216" s="270"/>
      <c r="M216" s="271">
        <v>2</v>
      </c>
      <c r="O216" s="260"/>
    </row>
    <row r="217" spans="1:80" x14ac:dyDescent="0.2">
      <c r="A217" s="261">
        <v>67</v>
      </c>
      <c r="B217" s="262" t="s">
        <v>1051</v>
      </c>
      <c r="C217" s="263" t="s">
        <v>2290</v>
      </c>
      <c r="D217" s="264" t="s">
        <v>322</v>
      </c>
      <c r="E217" s="265">
        <v>2</v>
      </c>
      <c r="F217" s="265">
        <v>39</v>
      </c>
      <c r="G217" s="266">
        <f>E217*F217</f>
        <v>78</v>
      </c>
      <c r="H217" s="267">
        <v>2.81E-3</v>
      </c>
      <c r="I217" s="268">
        <f>E217*H217</f>
        <v>5.62E-3</v>
      </c>
      <c r="J217" s="267">
        <v>0</v>
      </c>
      <c r="K217" s="268">
        <f>E217*J217</f>
        <v>0</v>
      </c>
      <c r="O217" s="260">
        <v>2</v>
      </c>
      <c r="AA217" s="233">
        <v>1</v>
      </c>
      <c r="AB217" s="233">
        <v>1</v>
      </c>
      <c r="AC217" s="233">
        <v>1</v>
      </c>
      <c r="AZ217" s="233">
        <v>1</v>
      </c>
      <c r="BA217" s="233">
        <f>IF(AZ217=1,G217,0)</f>
        <v>78</v>
      </c>
      <c r="BB217" s="233">
        <f>IF(AZ217=2,G217,0)</f>
        <v>0</v>
      </c>
      <c r="BC217" s="233">
        <f>IF(AZ217=3,G217,0)</f>
        <v>0</v>
      </c>
      <c r="BD217" s="233">
        <f>IF(AZ217=4,G217,0)</f>
        <v>0</v>
      </c>
      <c r="BE217" s="233">
        <f>IF(AZ217=5,G217,0)</f>
        <v>0</v>
      </c>
      <c r="CA217" s="260">
        <v>1</v>
      </c>
      <c r="CB217" s="260">
        <v>1</v>
      </c>
    </row>
    <row r="218" spans="1:80" x14ac:dyDescent="0.2">
      <c r="A218" s="269"/>
      <c r="B218" s="272"/>
      <c r="C218" s="332" t="s">
        <v>2289</v>
      </c>
      <c r="D218" s="333"/>
      <c r="E218" s="273">
        <v>0</v>
      </c>
      <c r="F218" s="274"/>
      <c r="G218" s="275"/>
      <c r="H218" s="276"/>
      <c r="I218" s="270"/>
      <c r="J218" s="277"/>
      <c r="K218" s="270"/>
      <c r="M218" s="271" t="s">
        <v>2289</v>
      </c>
      <c r="O218" s="260"/>
    </row>
    <row r="219" spans="1:80" x14ac:dyDescent="0.2">
      <c r="A219" s="269"/>
      <c r="B219" s="272"/>
      <c r="C219" s="332" t="s">
        <v>273</v>
      </c>
      <c r="D219" s="333"/>
      <c r="E219" s="273">
        <v>2</v>
      </c>
      <c r="F219" s="274"/>
      <c r="G219" s="275"/>
      <c r="H219" s="276"/>
      <c r="I219" s="270"/>
      <c r="J219" s="277"/>
      <c r="K219" s="270"/>
      <c r="M219" s="271">
        <v>2</v>
      </c>
      <c r="O219" s="260"/>
    </row>
    <row r="220" spans="1:80" x14ac:dyDescent="0.2">
      <c r="A220" s="261">
        <v>68</v>
      </c>
      <c r="B220" s="262" t="s">
        <v>2291</v>
      </c>
      <c r="C220" s="263" t="s">
        <v>2292</v>
      </c>
      <c r="D220" s="264" t="s">
        <v>379</v>
      </c>
      <c r="E220" s="265">
        <v>24.3</v>
      </c>
      <c r="F220" s="265">
        <v>354</v>
      </c>
      <c r="G220" s="266">
        <f>E220*F220</f>
        <v>8602.2000000000007</v>
      </c>
      <c r="H220" s="267">
        <v>1.404E-2</v>
      </c>
      <c r="I220" s="268">
        <f>E220*H220</f>
        <v>0.34117200000000003</v>
      </c>
      <c r="J220" s="267">
        <v>0</v>
      </c>
      <c r="K220" s="268">
        <f>E220*J220</f>
        <v>0</v>
      </c>
      <c r="O220" s="260">
        <v>2</v>
      </c>
      <c r="AA220" s="233">
        <v>1</v>
      </c>
      <c r="AB220" s="233">
        <v>1</v>
      </c>
      <c r="AC220" s="233">
        <v>1</v>
      </c>
      <c r="AZ220" s="233">
        <v>1</v>
      </c>
      <c r="BA220" s="233">
        <f>IF(AZ220=1,G220,0)</f>
        <v>8602.2000000000007</v>
      </c>
      <c r="BB220" s="233">
        <f>IF(AZ220=2,G220,0)</f>
        <v>0</v>
      </c>
      <c r="BC220" s="233">
        <f>IF(AZ220=3,G220,0)</f>
        <v>0</v>
      </c>
      <c r="BD220" s="233">
        <f>IF(AZ220=4,G220,0)</f>
        <v>0</v>
      </c>
      <c r="BE220" s="233">
        <f>IF(AZ220=5,G220,0)</f>
        <v>0</v>
      </c>
      <c r="CA220" s="260">
        <v>1</v>
      </c>
      <c r="CB220" s="260">
        <v>1</v>
      </c>
    </row>
    <row r="221" spans="1:80" x14ac:dyDescent="0.2">
      <c r="A221" s="269"/>
      <c r="B221" s="272"/>
      <c r="C221" s="332" t="s">
        <v>2293</v>
      </c>
      <c r="D221" s="333"/>
      <c r="E221" s="273">
        <v>0</v>
      </c>
      <c r="F221" s="274"/>
      <c r="G221" s="275"/>
      <c r="H221" s="276"/>
      <c r="I221" s="270"/>
      <c r="J221" s="277"/>
      <c r="K221" s="270"/>
      <c r="M221" s="271" t="s">
        <v>2293</v>
      </c>
      <c r="O221" s="260"/>
    </row>
    <row r="222" spans="1:80" x14ac:dyDescent="0.2">
      <c r="A222" s="269"/>
      <c r="B222" s="272"/>
      <c r="C222" s="332" t="s">
        <v>2294</v>
      </c>
      <c r="D222" s="333"/>
      <c r="E222" s="273">
        <v>24.3</v>
      </c>
      <c r="F222" s="274"/>
      <c r="G222" s="275"/>
      <c r="H222" s="276"/>
      <c r="I222" s="270"/>
      <c r="J222" s="277"/>
      <c r="K222" s="270"/>
      <c r="M222" s="271" t="s">
        <v>2294</v>
      </c>
      <c r="O222" s="260"/>
    </row>
    <row r="223" spans="1:80" x14ac:dyDescent="0.2">
      <c r="A223" s="261">
        <v>69</v>
      </c>
      <c r="B223" s="262" t="s">
        <v>1065</v>
      </c>
      <c r="C223" s="263" t="s">
        <v>2295</v>
      </c>
      <c r="D223" s="264" t="s">
        <v>322</v>
      </c>
      <c r="E223" s="265">
        <v>4</v>
      </c>
      <c r="F223" s="265">
        <v>37</v>
      </c>
      <c r="G223" s="266">
        <f>E223*F223</f>
        <v>148</v>
      </c>
      <c r="H223" s="267">
        <v>2.0000000000000002E-5</v>
      </c>
      <c r="I223" s="268">
        <f>E223*H223</f>
        <v>8.0000000000000007E-5</v>
      </c>
      <c r="J223" s="267"/>
      <c r="K223" s="268">
        <f>E223*J223</f>
        <v>0</v>
      </c>
      <c r="O223" s="260">
        <v>2</v>
      </c>
      <c r="AA223" s="233">
        <v>3</v>
      </c>
      <c r="AB223" s="233">
        <v>1</v>
      </c>
      <c r="AC223" s="233">
        <v>28349061</v>
      </c>
      <c r="AZ223" s="233">
        <v>1</v>
      </c>
      <c r="BA223" s="233">
        <f>IF(AZ223=1,G223,0)</f>
        <v>148</v>
      </c>
      <c r="BB223" s="233">
        <f>IF(AZ223=2,G223,0)</f>
        <v>0</v>
      </c>
      <c r="BC223" s="233">
        <f>IF(AZ223=3,G223,0)</f>
        <v>0</v>
      </c>
      <c r="BD223" s="233">
        <f>IF(AZ223=4,G223,0)</f>
        <v>0</v>
      </c>
      <c r="BE223" s="233">
        <f>IF(AZ223=5,G223,0)</f>
        <v>0</v>
      </c>
      <c r="CA223" s="260">
        <v>3</v>
      </c>
      <c r="CB223" s="260">
        <v>1</v>
      </c>
    </row>
    <row r="224" spans="1:80" ht="22.5" x14ac:dyDescent="0.2">
      <c r="A224" s="261">
        <v>70</v>
      </c>
      <c r="B224" s="262" t="s">
        <v>2296</v>
      </c>
      <c r="C224" s="263" t="s">
        <v>2297</v>
      </c>
      <c r="D224" s="264" t="s">
        <v>379</v>
      </c>
      <c r="E224" s="265">
        <v>24.3</v>
      </c>
      <c r="F224" s="265">
        <v>3850</v>
      </c>
      <c r="G224" s="266">
        <f>E224*F224</f>
        <v>93555</v>
      </c>
      <c r="H224" s="267">
        <v>5.8999999999999999E-3</v>
      </c>
      <c r="I224" s="268">
        <f>E224*H224</f>
        <v>0.14337</v>
      </c>
      <c r="J224" s="267"/>
      <c r="K224" s="268">
        <f>E224*J224</f>
        <v>0</v>
      </c>
      <c r="O224" s="260">
        <v>2</v>
      </c>
      <c r="AA224" s="233">
        <v>3</v>
      </c>
      <c r="AB224" s="233">
        <v>1</v>
      </c>
      <c r="AC224" s="233">
        <v>553954000</v>
      </c>
      <c r="AZ224" s="233">
        <v>1</v>
      </c>
      <c r="BA224" s="233">
        <f>IF(AZ224=1,G224,0)</f>
        <v>93555</v>
      </c>
      <c r="BB224" s="233">
        <f>IF(AZ224=2,G224,0)</f>
        <v>0</v>
      </c>
      <c r="BC224" s="233">
        <f>IF(AZ224=3,G224,0)</f>
        <v>0</v>
      </c>
      <c r="BD224" s="233">
        <f>IF(AZ224=4,G224,0)</f>
        <v>0</v>
      </c>
      <c r="BE224" s="233">
        <f>IF(AZ224=5,G224,0)</f>
        <v>0</v>
      </c>
      <c r="CA224" s="260">
        <v>3</v>
      </c>
      <c r="CB224" s="260">
        <v>1</v>
      </c>
    </row>
    <row r="225" spans="1:80" x14ac:dyDescent="0.2">
      <c r="A225" s="278"/>
      <c r="B225" s="279" t="s">
        <v>100</v>
      </c>
      <c r="C225" s="280" t="s">
        <v>1030</v>
      </c>
      <c r="D225" s="281"/>
      <c r="E225" s="282"/>
      <c r="F225" s="283"/>
      <c r="G225" s="284">
        <f>SUM(G210:G224)</f>
        <v>102581.2</v>
      </c>
      <c r="H225" s="285"/>
      <c r="I225" s="286">
        <f>SUM(I210:I224)</f>
        <v>0.50175400000000003</v>
      </c>
      <c r="J225" s="285"/>
      <c r="K225" s="286">
        <f>SUM(K210:K224)</f>
        <v>0</v>
      </c>
      <c r="O225" s="260">
        <v>4</v>
      </c>
      <c r="BA225" s="287">
        <f>SUM(BA210:BA224)</f>
        <v>102581.2</v>
      </c>
      <c r="BB225" s="287">
        <f>SUM(BB210:BB224)</f>
        <v>0</v>
      </c>
      <c r="BC225" s="287">
        <f>SUM(BC210:BC224)</f>
        <v>0</v>
      </c>
      <c r="BD225" s="287">
        <f>SUM(BD210:BD224)</f>
        <v>0</v>
      </c>
      <c r="BE225" s="287">
        <f>SUM(BE210:BE224)</f>
        <v>0</v>
      </c>
    </row>
    <row r="226" spans="1:80" x14ac:dyDescent="0.2">
      <c r="A226" s="250" t="s">
        <v>97</v>
      </c>
      <c r="B226" s="251" t="s">
        <v>1337</v>
      </c>
      <c r="C226" s="252" t="s">
        <v>1338</v>
      </c>
      <c r="D226" s="253"/>
      <c r="E226" s="254"/>
      <c r="F226" s="254"/>
      <c r="G226" s="255"/>
      <c r="H226" s="256"/>
      <c r="I226" s="257"/>
      <c r="J226" s="258"/>
      <c r="K226" s="259"/>
      <c r="O226" s="260">
        <v>1</v>
      </c>
    </row>
    <row r="227" spans="1:80" x14ac:dyDescent="0.2">
      <c r="A227" s="261">
        <v>71</v>
      </c>
      <c r="B227" s="262" t="s">
        <v>2298</v>
      </c>
      <c r="C227" s="263" t="s">
        <v>2299</v>
      </c>
      <c r="D227" s="264" t="s">
        <v>265</v>
      </c>
      <c r="E227" s="265">
        <v>648.66325459999996</v>
      </c>
      <c r="F227" s="265">
        <v>217</v>
      </c>
      <c r="G227" s="266">
        <f>E227*F227</f>
        <v>140759.9262482</v>
      </c>
      <c r="H227" s="267">
        <v>0</v>
      </c>
      <c r="I227" s="268">
        <f>E227*H227</f>
        <v>0</v>
      </c>
      <c r="J227" s="267"/>
      <c r="K227" s="268">
        <f>E227*J227</f>
        <v>0</v>
      </c>
      <c r="O227" s="260">
        <v>2</v>
      </c>
      <c r="AA227" s="233">
        <v>7</v>
      </c>
      <c r="AB227" s="233">
        <v>1</v>
      </c>
      <c r="AC227" s="233">
        <v>2</v>
      </c>
      <c r="AZ227" s="233">
        <v>1</v>
      </c>
      <c r="BA227" s="233">
        <f>IF(AZ227=1,G227,0)</f>
        <v>140759.9262482</v>
      </c>
      <c r="BB227" s="233">
        <f>IF(AZ227=2,G227,0)</f>
        <v>0</v>
      </c>
      <c r="BC227" s="233">
        <f>IF(AZ227=3,G227,0)</f>
        <v>0</v>
      </c>
      <c r="BD227" s="233">
        <f>IF(AZ227=4,G227,0)</f>
        <v>0</v>
      </c>
      <c r="BE227" s="233">
        <f>IF(AZ227=5,G227,0)</f>
        <v>0</v>
      </c>
      <c r="CA227" s="260">
        <v>7</v>
      </c>
      <c r="CB227" s="260">
        <v>1</v>
      </c>
    </row>
    <row r="228" spans="1:80" x14ac:dyDescent="0.2">
      <c r="A228" s="278"/>
      <c r="B228" s="279" t="s">
        <v>100</v>
      </c>
      <c r="C228" s="280" t="s">
        <v>1339</v>
      </c>
      <c r="D228" s="281"/>
      <c r="E228" s="282"/>
      <c r="F228" s="283"/>
      <c r="G228" s="284">
        <f>SUM(G226:G227)</f>
        <v>140759.9262482</v>
      </c>
      <c r="H228" s="285"/>
      <c r="I228" s="286">
        <f>SUM(I226:I227)</f>
        <v>0</v>
      </c>
      <c r="J228" s="285"/>
      <c r="K228" s="286">
        <f>SUM(K226:K227)</f>
        <v>0</v>
      </c>
      <c r="O228" s="260">
        <v>4</v>
      </c>
      <c r="BA228" s="287">
        <f>SUM(BA226:BA227)</f>
        <v>140759.9262482</v>
      </c>
      <c r="BB228" s="287">
        <f>SUM(BB226:BB227)</f>
        <v>0</v>
      </c>
      <c r="BC228" s="287">
        <f>SUM(BC226:BC227)</f>
        <v>0</v>
      </c>
      <c r="BD228" s="287">
        <f>SUM(BD226:BD227)</f>
        <v>0</v>
      </c>
      <c r="BE228" s="287">
        <f>SUM(BE226:BE227)</f>
        <v>0</v>
      </c>
    </row>
    <row r="229" spans="1:80" x14ac:dyDescent="0.2">
      <c r="A229" s="250" t="s">
        <v>97</v>
      </c>
      <c r="B229" s="251" t="s">
        <v>1342</v>
      </c>
      <c r="C229" s="252" t="s">
        <v>1343</v>
      </c>
      <c r="D229" s="253"/>
      <c r="E229" s="254"/>
      <c r="F229" s="254"/>
      <c r="G229" s="255"/>
      <c r="H229" s="256"/>
      <c r="I229" s="257"/>
      <c r="J229" s="258"/>
      <c r="K229" s="259"/>
      <c r="O229" s="260">
        <v>1</v>
      </c>
    </row>
    <row r="230" spans="1:80" x14ac:dyDescent="0.2">
      <c r="A230" s="261">
        <v>72</v>
      </c>
      <c r="B230" s="262" t="s">
        <v>344</v>
      </c>
      <c r="C230" s="263" t="s">
        <v>345</v>
      </c>
      <c r="D230" s="264" t="s">
        <v>200</v>
      </c>
      <c r="E230" s="265">
        <v>21.204999999999998</v>
      </c>
      <c r="F230" s="265">
        <v>165</v>
      </c>
      <c r="G230" s="266">
        <f>E230*F230</f>
        <v>3498.8249999999998</v>
      </c>
      <c r="H230" s="267">
        <v>2.3000000000000001E-4</v>
      </c>
      <c r="I230" s="268">
        <f>E230*H230</f>
        <v>4.8771499999999994E-3</v>
      </c>
      <c r="J230" s="267">
        <v>0</v>
      </c>
      <c r="K230" s="268">
        <f>E230*J230</f>
        <v>0</v>
      </c>
      <c r="O230" s="260">
        <v>2</v>
      </c>
      <c r="AA230" s="233">
        <v>1</v>
      </c>
      <c r="AB230" s="233">
        <v>7</v>
      </c>
      <c r="AC230" s="233">
        <v>7</v>
      </c>
      <c r="AZ230" s="233">
        <v>2</v>
      </c>
      <c r="BA230" s="233">
        <f>IF(AZ230=1,G230,0)</f>
        <v>0</v>
      </c>
      <c r="BB230" s="233">
        <f>IF(AZ230=2,G230,0)</f>
        <v>3498.8249999999998</v>
      </c>
      <c r="BC230" s="233">
        <f>IF(AZ230=3,G230,0)</f>
        <v>0</v>
      </c>
      <c r="BD230" s="233">
        <f>IF(AZ230=4,G230,0)</f>
        <v>0</v>
      </c>
      <c r="BE230" s="233">
        <f>IF(AZ230=5,G230,0)</f>
        <v>0</v>
      </c>
      <c r="CA230" s="260">
        <v>1</v>
      </c>
      <c r="CB230" s="260">
        <v>7</v>
      </c>
    </row>
    <row r="231" spans="1:80" ht="22.5" x14ac:dyDescent="0.2">
      <c r="A231" s="269"/>
      <c r="B231" s="272"/>
      <c r="C231" s="332" t="s">
        <v>2300</v>
      </c>
      <c r="D231" s="333"/>
      <c r="E231" s="273">
        <v>0</v>
      </c>
      <c r="F231" s="274"/>
      <c r="G231" s="275"/>
      <c r="H231" s="276"/>
      <c r="I231" s="270"/>
      <c r="J231" s="277"/>
      <c r="K231" s="270"/>
      <c r="M231" s="271" t="s">
        <v>2300</v>
      </c>
      <c r="O231" s="260"/>
    </row>
    <row r="232" spans="1:80" x14ac:dyDescent="0.2">
      <c r="A232" s="269"/>
      <c r="B232" s="272"/>
      <c r="C232" s="332" t="s">
        <v>2301</v>
      </c>
      <c r="D232" s="333"/>
      <c r="E232" s="273">
        <v>21.204999999999998</v>
      </c>
      <c r="F232" s="274"/>
      <c r="G232" s="275"/>
      <c r="H232" s="276"/>
      <c r="I232" s="270"/>
      <c r="J232" s="277"/>
      <c r="K232" s="270"/>
      <c r="M232" s="271" t="s">
        <v>2301</v>
      </c>
      <c r="O232" s="260"/>
    </row>
    <row r="233" spans="1:80" x14ac:dyDescent="0.2">
      <c r="A233" s="261">
        <v>73</v>
      </c>
      <c r="B233" s="262" t="s">
        <v>2302</v>
      </c>
      <c r="C233" s="263" t="s">
        <v>2303</v>
      </c>
      <c r="D233" s="264" t="s">
        <v>12</v>
      </c>
      <c r="E233" s="265">
        <f>SUM(G230)/100</f>
        <v>34.988250000000001</v>
      </c>
      <c r="F233" s="265">
        <v>4</v>
      </c>
      <c r="G233" s="266">
        <f>E233*F233</f>
        <v>139.953</v>
      </c>
      <c r="H233" s="267">
        <v>0</v>
      </c>
      <c r="I233" s="268">
        <f>E233*H233</f>
        <v>0</v>
      </c>
      <c r="J233" s="267"/>
      <c r="K233" s="268">
        <f>E233*J233</f>
        <v>0</v>
      </c>
      <c r="O233" s="260">
        <v>2</v>
      </c>
      <c r="AA233" s="233">
        <v>7</v>
      </c>
      <c r="AB233" s="233">
        <v>1002</v>
      </c>
      <c r="AC233" s="233">
        <v>5</v>
      </c>
      <c r="AZ233" s="233">
        <v>2</v>
      </c>
      <c r="BA233" s="233">
        <f>IF(AZ233=1,G233,0)</f>
        <v>0</v>
      </c>
      <c r="BB233" s="233">
        <f>IF(AZ233=2,G233,0)</f>
        <v>139.953</v>
      </c>
      <c r="BC233" s="233">
        <f>IF(AZ233=3,G233,0)</f>
        <v>0</v>
      </c>
      <c r="BD233" s="233">
        <f>IF(AZ233=4,G233,0)</f>
        <v>0</v>
      </c>
      <c r="BE233" s="233">
        <f>IF(AZ233=5,G233,0)</f>
        <v>0</v>
      </c>
      <c r="CA233" s="260">
        <v>7</v>
      </c>
      <c r="CB233" s="260">
        <v>1002</v>
      </c>
    </row>
    <row r="234" spans="1:80" x14ac:dyDescent="0.2">
      <c r="A234" s="278"/>
      <c r="B234" s="279" t="s">
        <v>100</v>
      </c>
      <c r="C234" s="280" t="s">
        <v>1344</v>
      </c>
      <c r="D234" s="281"/>
      <c r="E234" s="282"/>
      <c r="F234" s="283"/>
      <c r="G234" s="284">
        <f>SUM(G229:G233)</f>
        <v>3638.7779999999998</v>
      </c>
      <c r="H234" s="285"/>
      <c r="I234" s="286">
        <f>SUM(I229:I233)</f>
        <v>4.8771499999999994E-3</v>
      </c>
      <c r="J234" s="285"/>
      <c r="K234" s="286">
        <f>SUM(K229:K233)</f>
        <v>0</v>
      </c>
      <c r="O234" s="260">
        <v>4</v>
      </c>
      <c r="BA234" s="287">
        <f>SUM(BA229:BA233)</f>
        <v>0</v>
      </c>
      <c r="BB234" s="287">
        <f>SUM(BB229:BB233)</f>
        <v>3638.7779999999998</v>
      </c>
      <c r="BC234" s="287">
        <f>SUM(BC229:BC233)</f>
        <v>0</v>
      </c>
      <c r="BD234" s="287">
        <f>SUM(BD229:BD233)</f>
        <v>0</v>
      </c>
      <c r="BE234" s="287">
        <f>SUM(BE229:BE233)</f>
        <v>0</v>
      </c>
    </row>
    <row r="235" spans="1:80" x14ac:dyDescent="0.2">
      <c r="A235" s="250" t="s">
        <v>97</v>
      </c>
      <c r="B235" s="251" t="s">
        <v>2035</v>
      </c>
      <c r="C235" s="252" t="s">
        <v>2036</v>
      </c>
      <c r="D235" s="253"/>
      <c r="E235" s="254"/>
      <c r="F235" s="254"/>
      <c r="G235" s="255"/>
      <c r="H235" s="256"/>
      <c r="I235" s="257"/>
      <c r="J235" s="258"/>
      <c r="K235" s="259"/>
      <c r="O235" s="260">
        <v>1</v>
      </c>
    </row>
    <row r="236" spans="1:80" x14ac:dyDescent="0.2">
      <c r="A236" s="261">
        <v>74</v>
      </c>
      <c r="B236" s="262" t="s">
        <v>2040</v>
      </c>
      <c r="C236" s="263" t="s">
        <v>2041</v>
      </c>
      <c r="D236" s="264" t="s">
        <v>265</v>
      </c>
      <c r="E236" s="265">
        <v>46.034399999999998</v>
      </c>
      <c r="F236" s="265">
        <v>214</v>
      </c>
      <c r="G236" s="266">
        <f>E236*F236</f>
        <v>9851.3616000000002</v>
      </c>
      <c r="H236" s="267">
        <v>0</v>
      </c>
      <c r="I236" s="268">
        <f>E236*H236</f>
        <v>0</v>
      </c>
      <c r="J236" s="267"/>
      <c r="K236" s="268">
        <f>E236*J236</f>
        <v>0</v>
      </c>
      <c r="O236" s="260">
        <v>2</v>
      </c>
      <c r="AA236" s="233">
        <v>8</v>
      </c>
      <c r="AB236" s="233">
        <v>0</v>
      </c>
      <c r="AC236" s="233">
        <v>3</v>
      </c>
      <c r="AZ236" s="233">
        <v>1</v>
      </c>
      <c r="BA236" s="233">
        <f>IF(AZ236=1,G236,0)</f>
        <v>9851.3616000000002</v>
      </c>
      <c r="BB236" s="233">
        <f>IF(AZ236=2,G236,0)</f>
        <v>0</v>
      </c>
      <c r="BC236" s="233">
        <f>IF(AZ236=3,G236,0)</f>
        <v>0</v>
      </c>
      <c r="BD236" s="233">
        <f>IF(AZ236=4,G236,0)</f>
        <v>0</v>
      </c>
      <c r="BE236" s="233">
        <f>IF(AZ236=5,G236,0)</f>
        <v>0</v>
      </c>
      <c r="CA236" s="260">
        <v>8</v>
      </c>
      <c r="CB236" s="260">
        <v>0</v>
      </c>
    </row>
    <row r="237" spans="1:80" x14ac:dyDescent="0.2">
      <c r="A237" s="261">
        <v>75</v>
      </c>
      <c r="B237" s="262" t="s">
        <v>2042</v>
      </c>
      <c r="C237" s="263" t="s">
        <v>2304</v>
      </c>
      <c r="D237" s="264" t="s">
        <v>265</v>
      </c>
      <c r="E237" s="265">
        <v>874.65359999999998</v>
      </c>
      <c r="F237" s="265">
        <v>17</v>
      </c>
      <c r="G237" s="266">
        <f>E237*F237</f>
        <v>14869.111199999999</v>
      </c>
      <c r="H237" s="267">
        <v>0</v>
      </c>
      <c r="I237" s="268">
        <f>E237*H237</f>
        <v>0</v>
      </c>
      <c r="J237" s="267"/>
      <c r="K237" s="268">
        <f>E237*J237</f>
        <v>0</v>
      </c>
      <c r="O237" s="260">
        <v>2</v>
      </c>
      <c r="AA237" s="233">
        <v>8</v>
      </c>
      <c r="AB237" s="233">
        <v>0</v>
      </c>
      <c r="AC237" s="233">
        <v>3</v>
      </c>
      <c r="AZ237" s="233">
        <v>1</v>
      </c>
      <c r="BA237" s="233">
        <f>IF(AZ237=1,G237,0)</f>
        <v>14869.111199999999</v>
      </c>
      <c r="BB237" s="233">
        <f>IF(AZ237=2,G237,0)</f>
        <v>0</v>
      </c>
      <c r="BC237" s="233">
        <f>IF(AZ237=3,G237,0)</f>
        <v>0</v>
      </c>
      <c r="BD237" s="233">
        <f>IF(AZ237=4,G237,0)</f>
        <v>0</v>
      </c>
      <c r="BE237" s="233">
        <f>IF(AZ237=5,G237,0)</f>
        <v>0</v>
      </c>
      <c r="CA237" s="260">
        <v>8</v>
      </c>
      <c r="CB237" s="260">
        <v>0</v>
      </c>
    </row>
    <row r="238" spans="1:80" x14ac:dyDescent="0.2">
      <c r="A238" s="261">
        <v>76</v>
      </c>
      <c r="B238" s="262" t="s">
        <v>2044</v>
      </c>
      <c r="C238" s="263" t="s">
        <v>2045</v>
      </c>
      <c r="D238" s="264" t="s">
        <v>265</v>
      </c>
      <c r="E238" s="265">
        <v>46.034399999999998</v>
      </c>
      <c r="F238" s="265">
        <v>283</v>
      </c>
      <c r="G238" s="266">
        <f>E238*F238</f>
        <v>13027.735199999999</v>
      </c>
      <c r="H238" s="267">
        <v>0</v>
      </c>
      <c r="I238" s="268">
        <f>E238*H238</f>
        <v>0</v>
      </c>
      <c r="J238" s="267"/>
      <c r="K238" s="268">
        <f>E238*J238</f>
        <v>0</v>
      </c>
      <c r="O238" s="260">
        <v>2</v>
      </c>
      <c r="AA238" s="233">
        <v>8</v>
      </c>
      <c r="AB238" s="233">
        <v>0</v>
      </c>
      <c r="AC238" s="233">
        <v>3</v>
      </c>
      <c r="AZ238" s="233">
        <v>1</v>
      </c>
      <c r="BA238" s="233">
        <f>IF(AZ238=1,G238,0)</f>
        <v>13027.735199999999</v>
      </c>
      <c r="BB238" s="233">
        <f>IF(AZ238=2,G238,0)</f>
        <v>0</v>
      </c>
      <c r="BC238" s="233">
        <f>IF(AZ238=3,G238,0)</f>
        <v>0</v>
      </c>
      <c r="BD238" s="233">
        <f>IF(AZ238=4,G238,0)</f>
        <v>0</v>
      </c>
      <c r="BE238" s="233">
        <f>IF(AZ238=5,G238,0)</f>
        <v>0</v>
      </c>
      <c r="CA238" s="260">
        <v>8</v>
      </c>
      <c r="CB238" s="260">
        <v>0</v>
      </c>
    </row>
    <row r="239" spans="1:80" ht="22.5" x14ac:dyDescent="0.2">
      <c r="A239" s="261">
        <v>77</v>
      </c>
      <c r="B239" s="262" t="s">
        <v>2046</v>
      </c>
      <c r="C239" s="263" t="s">
        <v>2305</v>
      </c>
      <c r="D239" s="264" t="s">
        <v>265</v>
      </c>
      <c r="E239" s="265">
        <v>184.13759999999999</v>
      </c>
      <c r="F239" s="265">
        <v>31</v>
      </c>
      <c r="G239" s="266">
        <f>E239*F239</f>
        <v>5708.2655999999997</v>
      </c>
      <c r="H239" s="267">
        <v>0</v>
      </c>
      <c r="I239" s="268">
        <f>E239*H239</f>
        <v>0</v>
      </c>
      <c r="J239" s="267"/>
      <c r="K239" s="268">
        <f>E239*J239</f>
        <v>0</v>
      </c>
      <c r="O239" s="260">
        <v>2</v>
      </c>
      <c r="AA239" s="233">
        <v>8</v>
      </c>
      <c r="AB239" s="233">
        <v>0</v>
      </c>
      <c r="AC239" s="233">
        <v>3</v>
      </c>
      <c r="AZ239" s="233">
        <v>1</v>
      </c>
      <c r="BA239" s="233">
        <f>IF(AZ239=1,G239,0)</f>
        <v>5708.2655999999997</v>
      </c>
      <c r="BB239" s="233">
        <f>IF(AZ239=2,G239,0)</f>
        <v>0</v>
      </c>
      <c r="BC239" s="233">
        <f>IF(AZ239=3,G239,0)</f>
        <v>0</v>
      </c>
      <c r="BD239" s="233">
        <f>IF(AZ239=4,G239,0)</f>
        <v>0</v>
      </c>
      <c r="BE239" s="233">
        <f>IF(AZ239=5,G239,0)</f>
        <v>0</v>
      </c>
      <c r="CA239" s="260">
        <v>8</v>
      </c>
      <c r="CB239" s="260">
        <v>0</v>
      </c>
    </row>
    <row r="240" spans="1:80" x14ac:dyDescent="0.2">
      <c r="A240" s="261">
        <v>78</v>
      </c>
      <c r="B240" s="262" t="s">
        <v>2306</v>
      </c>
      <c r="C240" s="263" t="s">
        <v>2307</v>
      </c>
      <c r="D240" s="264" t="s">
        <v>265</v>
      </c>
      <c r="E240" s="265">
        <v>46.034399999999998</v>
      </c>
      <c r="F240" s="265">
        <v>300</v>
      </c>
      <c r="G240" s="266">
        <f>E240*F240</f>
        <v>13810.32</v>
      </c>
      <c r="H240" s="267">
        <v>0</v>
      </c>
      <c r="I240" s="268">
        <f>E240*H240</f>
        <v>0</v>
      </c>
      <c r="J240" s="267"/>
      <c r="K240" s="268">
        <f>E240*J240</f>
        <v>0</v>
      </c>
      <c r="O240" s="260">
        <v>2</v>
      </c>
      <c r="AA240" s="233">
        <v>8</v>
      </c>
      <c r="AB240" s="233">
        <v>0</v>
      </c>
      <c r="AC240" s="233">
        <v>3</v>
      </c>
      <c r="AZ240" s="233">
        <v>1</v>
      </c>
      <c r="BA240" s="233">
        <f>IF(AZ240=1,G240,0)</f>
        <v>13810.32</v>
      </c>
      <c r="BB240" s="233">
        <f>IF(AZ240=2,G240,0)</f>
        <v>0</v>
      </c>
      <c r="BC240" s="233">
        <f>IF(AZ240=3,G240,0)</f>
        <v>0</v>
      </c>
      <c r="BD240" s="233">
        <f>IF(AZ240=4,G240,0)</f>
        <v>0</v>
      </c>
      <c r="BE240" s="233">
        <f>IF(AZ240=5,G240,0)</f>
        <v>0</v>
      </c>
      <c r="CA240" s="260">
        <v>8</v>
      </c>
      <c r="CB240" s="260">
        <v>0</v>
      </c>
    </row>
    <row r="241" spans="1:57" x14ac:dyDescent="0.2">
      <c r="A241" s="278"/>
      <c r="B241" s="279" t="s">
        <v>100</v>
      </c>
      <c r="C241" s="280" t="s">
        <v>2037</v>
      </c>
      <c r="D241" s="281"/>
      <c r="E241" s="282"/>
      <c r="F241" s="283"/>
      <c r="G241" s="284">
        <f>SUM(G235:G240)</f>
        <v>57266.793599999997</v>
      </c>
      <c r="H241" s="285"/>
      <c r="I241" s="286">
        <f>SUM(I235:I240)</f>
        <v>0</v>
      </c>
      <c r="J241" s="285"/>
      <c r="K241" s="286">
        <f>SUM(K235:K240)</f>
        <v>0</v>
      </c>
      <c r="O241" s="260">
        <v>4</v>
      </c>
      <c r="BA241" s="287">
        <f>SUM(BA235:BA240)</f>
        <v>57266.793599999997</v>
      </c>
      <c r="BB241" s="287">
        <f>SUM(BB235:BB240)</f>
        <v>0</v>
      </c>
      <c r="BC241" s="287">
        <f>SUM(BC235:BC240)</f>
        <v>0</v>
      </c>
      <c r="BD241" s="287">
        <f>SUM(BD235:BD240)</f>
        <v>0</v>
      </c>
      <c r="BE241" s="287">
        <f>SUM(BE235:BE240)</f>
        <v>0</v>
      </c>
    </row>
    <row r="242" spans="1:57" x14ac:dyDescent="0.2">
      <c r="E242" s="233"/>
    </row>
    <row r="243" spans="1:57" x14ac:dyDescent="0.2">
      <c r="E243" s="233"/>
    </row>
    <row r="244" spans="1:57" x14ac:dyDescent="0.2">
      <c r="E244" s="233"/>
    </row>
    <row r="245" spans="1:57" x14ac:dyDescent="0.2">
      <c r="E245" s="233"/>
    </row>
    <row r="246" spans="1:57" x14ac:dyDescent="0.2">
      <c r="E246" s="233"/>
    </row>
    <row r="247" spans="1:57" x14ac:dyDescent="0.2">
      <c r="E247" s="233"/>
    </row>
    <row r="248" spans="1:57" x14ac:dyDescent="0.2">
      <c r="E248" s="233"/>
    </row>
    <row r="249" spans="1:57" x14ac:dyDescent="0.2">
      <c r="E249" s="233"/>
    </row>
    <row r="250" spans="1:57" x14ac:dyDescent="0.2">
      <c r="E250" s="233"/>
    </row>
    <row r="251" spans="1:57" x14ac:dyDescent="0.2">
      <c r="E251" s="233"/>
    </row>
    <row r="252" spans="1:57" x14ac:dyDescent="0.2">
      <c r="E252" s="233"/>
    </row>
    <row r="253" spans="1:57" x14ac:dyDescent="0.2">
      <c r="E253" s="233"/>
    </row>
    <row r="254" spans="1:57" x14ac:dyDescent="0.2">
      <c r="E254" s="233"/>
    </row>
    <row r="255" spans="1:57" x14ac:dyDescent="0.2">
      <c r="E255" s="233"/>
    </row>
    <row r="256" spans="1:57" x14ac:dyDescent="0.2">
      <c r="E256" s="233"/>
    </row>
    <row r="257" spans="1:7" x14ac:dyDescent="0.2">
      <c r="E257" s="233"/>
    </row>
    <row r="258" spans="1:7" x14ac:dyDescent="0.2">
      <c r="E258" s="233"/>
    </row>
    <row r="259" spans="1:7" x14ac:dyDescent="0.2">
      <c r="E259" s="233"/>
    </row>
    <row r="260" spans="1:7" x14ac:dyDescent="0.2">
      <c r="E260" s="233"/>
    </row>
    <row r="261" spans="1:7" x14ac:dyDescent="0.2">
      <c r="E261" s="233"/>
    </row>
    <row r="262" spans="1:7" x14ac:dyDescent="0.2">
      <c r="E262" s="233"/>
    </row>
    <row r="263" spans="1:7" x14ac:dyDescent="0.2">
      <c r="E263" s="233"/>
    </row>
    <row r="264" spans="1:7" x14ac:dyDescent="0.2">
      <c r="E264" s="233"/>
    </row>
    <row r="265" spans="1:7" x14ac:dyDescent="0.2">
      <c r="A265" s="277"/>
      <c r="B265" s="277"/>
      <c r="C265" s="277"/>
      <c r="D265" s="277"/>
      <c r="E265" s="277"/>
      <c r="F265" s="277"/>
      <c r="G265" s="277"/>
    </row>
    <row r="266" spans="1:7" x14ac:dyDescent="0.2">
      <c r="A266" s="277"/>
      <c r="B266" s="277"/>
      <c r="C266" s="277"/>
      <c r="D266" s="277"/>
      <c r="E266" s="277"/>
      <c r="F266" s="277"/>
      <c r="G266" s="277"/>
    </row>
    <row r="267" spans="1:7" x14ac:dyDescent="0.2">
      <c r="A267" s="277"/>
      <c r="B267" s="277"/>
      <c r="C267" s="277"/>
      <c r="D267" s="277"/>
      <c r="E267" s="277"/>
      <c r="F267" s="277"/>
      <c r="G267" s="277"/>
    </row>
    <row r="268" spans="1:7" x14ac:dyDescent="0.2">
      <c r="A268" s="277"/>
      <c r="B268" s="277"/>
      <c r="C268" s="277"/>
      <c r="D268" s="277"/>
      <c r="E268" s="277"/>
      <c r="F268" s="277"/>
      <c r="G268" s="277"/>
    </row>
    <row r="269" spans="1:7" x14ac:dyDescent="0.2">
      <c r="E269" s="233"/>
    </row>
    <row r="270" spans="1:7" x14ac:dyDescent="0.2">
      <c r="E270" s="233"/>
    </row>
    <row r="271" spans="1:7" x14ac:dyDescent="0.2">
      <c r="E271" s="233"/>
    </row>
    <row r="272" spans="1:7" x14ac:dyDescent="0.2">
      <c r="E272" s="233"/>
    </row>
    <row r="273" spans="5:5" x14ac:dyDescent="0.2">
      <c r="E273" s="233"/>
    </row>
    <row r="274" spans="5:5" x14ac:dyDescent="0.2">
      <c r="E274" s="233"/>
    </row>
    <row r="275" spans="5:5" x14ac:dyDescent="0.2">
      <c r="E275" s="233"/>
    </row>
    <row r="276" spans="5:5" x14ac:dyDescent="0.2">
      <c r="E276" s="233"/>
    </row>
    <row r="277" spans="5:5" x14ac:dyDescent="0.2">
      <c r="E277" s="233"/>
    </row>
    <row r="278" spans="5:5" x14ac:dyDescent="0.2">
      <c r="E278" s="233"/>
    </row>
    <row r="279" spans="5:5" x14ac:dyDescent="0.2">
      <c r="E279" s="233"/>
    </row>
    <row r="280" spans="5:5" x14ac:dyDescent="0.2">
      <c r="E280" s="233"/>
    </row>
    <row r="281" spans="5:5" x14ac:dyDescent="0.2">
      <c r="E281" s="233"/>
    </row>
    <row r="282" spans="5:5" x14ac:dyDescent="0.2">
      <c r="E282" s="233"/>
    </row>
    <row r="283" spans="5:5" x14ac:dyDescent="0.2">
      <c r="E283" s="233"/>
    </row>
    <row r="284" spans="5:5" x14ac:dyDescent="0.2">
      <c r="E284" s="233"/>
    </row>
    <row r="285" spans="5:5" x14ac:dyDescent="0.2">
      <c r="E285" s="233"/>
    </row>
    <row r="286" spans="5:5" x14ac:dyDescent="0.2">
      <c r="E286" s="233"/>
    </row>
    <row r="287" spans="5:5" x14ac:dyDescent="0.2">
      <c r="E287" s="233"/>
    </row>
    <row r="288" spans="5:5" x14ac:dyDescent="0.2">
      <c r="E288" s="233"/>
    </row>
    <row r="289" spans="1:7" x14ac:dyDescent="0.2">
      <c r="E289" s="233"/>
    </row>
    <row r="290" spans="1:7" x14ac:dyDescent="0.2">
      <c r="E290" s="233"/>
    </row>
    <row r="291" spans="1:7" x14ac:dyDescent="0.2">
      <c r="E291" s="233"/>
    </row>
    <row r="292" spans="1:7" x14ac:dyDescent="0.2">
      <c r="E292" s="233"/>
    </row>
    <row r="293" spans="1:7" x14ac:dyDescent="0.2">
      <c r="E293" s="233"/>
    </row>
    <row r="294" spans="1:7" x14ac:dyDescent="0.2">
      <c r="E294" s="233"/>
    </row>
    <row r="295" spans="1:7" x14ac:dyDescent="0.2">
      <c r="E295" s="233"/>
    </row>
    <row r="296" spans="1:7" x14ac:dyDescent="0.2">
      <c r="E296" s="233"/>
    </row>
    <row r="297" spans="1:7" x14ac:dyDescent="0.2">
      <c r="E297" s="233"/>
    </row>
    <row r="298" spans="1:7" x14ac:dyDescent="0.2">
      <c r="E298" s="233"/>
    </row>
    <row r="299" spans="1:7" x14ac:dyDescent="0.2">
      <c r="E299" s="233"/>
    </row>
    <row r="300" spans="1:7" x14ac:dyDescent="0.2">
      <c r="A300" s="288"/>
      <c r="B300" s="288"/>
    </row>
    <row r="301" spans="1:7" x14ac:dyDescent="0.2">
      <c r="A301" s="277"/>
      <c r="B301" s="277"/>
      <c r="C301" s="289"/>
      <c r="D301" s="289"/>
      <c r="E301" s="290"/>
      <c r="F301" s="289"/>
      <c r="G301" s="291"/>
    </row>
    <row r="302" spans="1:7" x14ac:dyDescent="0.2">
      <c r="A302" s="292"/>
      <c r="B302" s="292"/>
      <c r="C302" s="277"/>
      <c r="D302" s="277"/>
      <c r="E302" s="293"/>
      <c r="F302" s="277"/>
      <c r="G302" s="277"/>
    </row>
    <row r="303" spans="1:7" x14ac:dyDescent="0.2">
      <c r="A303" s="277"/>
      <c r="B303" s="277"/>
      <c r="C303" s="277"/>
      <c r="D303" s="277"/>
      <c r="E303" s="293"/>
      <c r="F303" s="277"/>
      <c r="G303" s="277"/>
    </row>
    <row r="304" spans="1:7" x14ac:dyDescent="0.2">
      <c r="A304" s="277"/>
      <c r="B304" s="277"/>
      <c r="C304" s="277"/>
      <c r="D304" s="277"/>
      <c r="E304" s="293"/>
      <c r="F304" s="277"/>
      <c r="G304" s="277"/>
    </row>
    <row r="305" spans="1:7" x14ac:dyDescent="0.2">
      <c r="A305" s="277"/>
      <c r="B305" s="277"/>
      <c r="C305" s="277"/>
      <c r="D305" s="277"/>
      <c r="E305" s="293"/>
      <c r="F305" s="277"/>
      <c r="G305" s="277"/>
    </row>
    <row r="306" spans="1:7" x14ac:dyDescent="0.2">
      <c r="A306" s="277"/>
      <c r="B306" s="277"/>
      <c r="C306" s="277"/>
      <c r="D306" s="277"/>
      <c r="E306" s="293"/>
      <c r="F306" s="277"/>
      <c r="G306" s="277"/>
    </row>
    <row r="307" spans="1:7" x14ac:dyDescent="0.2">
      <c r="A307" s="277"/>
      <c r="B307" s="277"/>
      <c r="C307" s="277"/>
      <c r="D307" s="277"/>
      <c r="E307" s="293"/>
      <c r="F307" s="277"/>
      <c r="G307" s="277"/>
    </row>
    <row r="308" spans="1:7" x14ac:dyDescent="0.2">
      <c r="A308" s="277"/>
      <c r="B308" s="277"/>
      <c r="C308" s="277"/>
      <c r="D308" s="277"/>
      <c r="E308" s="293"/>
      <c r="F308" s="277"/>
      <c r="G308" s="277"/>
    </row>
    <row r="309" spans="1:7" x14ac:dyDescent="0.2">
      <c r="A309" s="277"/>
      <c r="B309" s="277"/>
      <c r="C309" s="277"/>
      <c r="D309" s="277"/>
      <c r="E309" s="293"/>
      <c r="F309" s="277"/>
      <c r="G309" s="277"/>
    </row>
    <row r="310" spans="1:7" x14ac:dyDescent="0.2">
      <c r="A310" s="277"/>
      <c r="B310" s="277"/>
      <c r="C310" s="277"/>
      <c r="D310" s="277"/>
      <c r="E310" s="293"/>
      <c r="F310" s="277"/>
      <c r="G310" s="277"/>
    </row>
    <row r="311" spans="1:7" x14ac:dyDescent="0.2">
      <c r="A311" s="277"/>
      <c r="B311" s="277"/>
      <c r="C311" s="277"/>
      <c r="D311" s="277"/>
      <c r="E311" s="293"/>
      <c r="F311" s="277"/>
      <c r="G311" s="277"/>
    </row>
    <row r="312" spans="1:7" x14ac:dyDescent="0.2">
      <c r="A312" s="277"/>
      <c r="B312" s="277"/>
      <c r="C312" s="277"/>
      <c r="D312" s="277"/>
      <c r="E312" s="293"/>
      <c r="F312" s="277"/>
      <c r="G312" s="277"/>
    </row>
    <row r="313" spans="1:7" x14ac:dyDescent="0.2">
      <c r="A313" s="277"/>
      <c r="B313" s="277"/>
      <c r="C313" s="277"/>
      <c r="D313" s="277"/>
      <c r="E313" s="293"/>
      <c r="F313" s="277"/>
      <c r="G313" s="277"/>
    </row>
    <row r="314" spans="1:7" x14ac:dyDescent="0.2">
      <c r="A314" s="277"/>
      <c r="B314" s="277"/>
      <c r="C314" s="277"/>
      <c r="D314" s="277"/>
      <c r="E314" s="293"/>
      <c r="F314" s="277"/>
      <c r="G314" s="277"/>
    </row>
  </sheetData>
  <mergeCells count="131">
    <mergeCell ref="C231:D231"/>
    <mergeCell ref="C232:D232"/>
    <mergeCell ref="C212:D212"/>
    <mergeCell ref="C213:D213"/>
    <mergeCell ref="C215:D215"/>
    <mergeCell ref="C216:D216"/>
    <mergeCell ref="C218:D218"/>
    <mergeCell ref="C219:D219"/>
    <mergeCell ref="C221:D221"/>
    <mergeCell ref="C222:D222"/>
    <mergeCell ref="C199:D199"/>
    <mergeCell ref="C200:D200"/>
    <mergeCell ref="C203:D203"/>
    <mergeCell ref="C204:D204"/>
    <mergeCell ref="C206:D206"/>
    <mergeCell ref="C208:D208"/>
    <mergeCell ref="C186:D186"/>
    <mergeCell ref="C189:D189"/>
    <mergeCell ref="C190:D190"/>
    <mergeCell ref="C194:D194"/>
    <mergeCell ref="C195:D195"/>
    <mergeCell ref="C177:D177"/>
    <mergeCell ref="C179:D179"/>
    <mergeCell ref="C180:D180"/>
    <mergeCell ref="C182:D182"/>
    <mergeCell ref="C183:D183"/>
    <mergeCell ref="C185:D185"/>
    <mergeCell ref="C162:D162"/>
    <mergeCell ref="C167:D167"/>
    <mergeCell ref="C168:D168"/>
    <mergeCell ref="C170:D170"/>
    <mergeCell ref="C171:D171"/>
    <mergeCell ref="C173:D173"/>
    <mergeCell ref="C174:D174"/>
    <mergeCell ref="C176:D176"/>
    <mergeCell ref="C152:D152"/>
    <mergeCell ref="C153:D153"/>
    <mergeCell ref="C155:D155"/>
    <mergeCell ref="C156:D156"/>
    <mergeCell ref="C158:D158"/>
    <mergeCell ref="C161:D161"/>
    <mergeCell ref="C138:D138"/>
    <mergeCell ref="C139:D139"/>
    <mergeCell ref="C140:D140"/>
    <mergeCell ref="C141:D141"/>
    <mergeCell ref="C145:D145"/>
    <mergeCell ref="C146:D146"/>
    <mergeCell ref="C148:D148"/>
    <mergeCell ref="C149:D149"/>
    <mergeCell ref="C123:D123"/>
    <mergeCell ref="C124:D124"/>
    <mergeCell ref="C126:D126"/>
    <mergeCell ref="C128:D128"/>
    <mergeCell ref="C132:D132"/>
    <mergeCell ref="C133:D133"/>
    <mergeCell ref="C135:D135"/>
    <mergeCell ref="C136:D136"/>
    <mergeCell ref="C112:D112"/>
    <mergeCell ref="C113:D113"/>
    <mergeCell ref="C115:D115"/>
    <mergeCell ref="C116:D116"/>
    <mergeCell ref="C118:D118"/>
    <mergeCell ref="C119:D119"/>
    <mergeCell ref="C99:D99"/>
    <mergeCell ref="C100:D100"/>
    <mergeCell ref="C102:D102"/>
    <mergeCell ref="C103:D103"/>
    <mergeCell ref="C107:D107"/>
    <mergeCell ref="C108:D108"/>
    <mergeCell ref="C109:D109"/>
    <mergeCell ref="C110:D110"/>
    <mergeCell ref="C79:D79"/>
    <mergeCell ref="C80:D80"/>
    <mergeCell ref="C83:D83"/>
    <mergeCell ref="C84:D84"/>
    <mergeCell ref="C86:D86"/>
    <mergeCell ref="C87:D87"/>
    <mergeCell ref="C88:D88"/>
    <mergeCell ref="C91:D91"/>
    <mergeCell ref="C92:D92"/>
    <mergeCell ref="C71:D71"/>
    <mergeCell ref="C72:D72"/>
    <mergeCell ref="C74:D74"/>
    <mergeCell ref="C75:D75"/>
    <mergeCell ref="C93:D93"/>
    <mergeCell ref="C95:D95"/>
    <mergeCell ref="C96:D96"/>
    <mergeCell ref="C97:D97"/>
    <mergeCell ref="C62:D62"/>
    <mergeCell ref="C66:D66"/>
    <mergeCell ref="C67:D67"/>
    <mergeCell ref="C53:D53"/>
    <mergeCell ref="C54:D54"/>
    <mergeCell ref="C56:D56"/>
    <mergeCell ref="C57:D57"/>
    <mergeCell ref="C59:D59"/>
    <mergeCell ref="C60:D60"/>
    <mergeCell ref="C40:D40"/>
    <mergeCell ref="C41:D41"/>
    <mergeCell ref="C43:D43"/>
    <mergeCell ref="C47:D47"/>
    <mergeCell ref="C48:D48"/>
    <mergeCell ref="C50:D50"/>
    <mergeCell ref="C51:D51"/>
    <mergeCell ref="C52:D52"/>
    <mergeCell ref="C32:D32"/>
    <mergeCell ref="C33:D33"/>
    <mergeCell ref="C35:D35"/>
    <mergeCell ref="C36:D36"/>
    <mergeCell ref="C37:D37"/>
    <mergeCell ref="C39:D39"/>
    <mergeCell ref="C23:D23"/>
    <mergeCell ref="C24:D24"/>
    <mergeCell ref="C25:D25"/>
    <mergeCell ref="C27:D27"/>
    <mergeCell ref="C29:D29"/>
    <mergeCell ref="C30:D30"/>
    <mergeCell ref="C13:D13"/>
    <mergeCell ref="C16:D16"/>
    <mergeCell ref="C17:D17"/>
    <mergeCell ref="C18:D18"/>
    <mergeCell ref="C19:D19"/>
    <mergeCell ref="C20:D20"/>
    <mergeCell ref="A1:G1"/>
    <mergeCell ref="A3:B3"/>
    <mergeCell ref="A4:B4"/>
    <mergeCell ref="E4:G4"/>
    <mergeCell ref="C9:D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10 170203-1 KL</vt:lpstr>
      <vt:lpstr>10 170203-1 Rek</vt:lpstr>
      <vt:lpstr>10 170203-1 Pol</vt:lpstr>
      <vt:lpstr>11 170223-1 KL</vt:lpstr>
      <vt:lpstr>11 170223-1 Rek</vt:lpstr>
      <vt:lpstr>11 170223-1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'10 170203-1 Pol'!Názvy_tisku</vt:lpstr>
      <vt:lpstr>'10 170203-1 Rek'!Názvy_tisku</vt:lpstr>
      <vt:lpstr>'11 170223-1 Pol'!Názvy_tisku</vt:lpstr>
      <vt:lpstr>'11 170223-1 Rek'!Názvy_tisku</vt:lpstr>
      <vt:lpstr>Stavba!Objednatel</vt:lpstr>
      <vt:lpstr>Stavba!Objekt</vt:lpstr>
      <vt:lpstr>'10 170203-1 KL'!Oblast_tisku</vt:lpstr>
      <vt:lpstr>'10 170203-1 Pol'!Oblast_tisku</vt:lpstr>
      <vt:lpstr>'10 170203-1 Rek'!Oblast_tisku</vt:lpstr>
      <vt:lpstr>'11 170223-1 KL'!Oblast_tisku</vt:lpstr>
      <vt:lpstr>'11 170223-1 Pol'!Oblast_tisku</vt:lpstr>
      <vt:lpstr>'11 170223-1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Přibyl</dc:creator>
  <cp:lastModifiedBy>Ševčíková Jarmila</cp:lastModifiedBy>
  <cp:lastPrinted>2018-08-24T14:15:07Z</cp:lastPrinted>
  <dcterms:created xsi:type="dcterms:W3CDTF">2017-03-06T11:22:25Z</dcterms:created>
  <dcterms:modified xsi:type="dcterms:W3CDTF">2018-08-24T14:15:26Z</dcterms:modified>
</cp:coreProperties>
</file>